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1.ส่งตลาดหลักทรัพย์MessageDigest\A_ส่งFS\Y2022\ELCID SAWAD Q2'2022\"/>
    </mc:Choice>
  </mc:AlternateContent>
  <bookViews>
    <workbookView xWindow="-120" yWindow="-120" windowWidth="24240" windowHeight="13140"/>
  </bookViews>
  <sheets>
    <sheet name="2-4" sheetId="1" r:id="rId1"/>
    <sheet name="5-6 (3 M)" sheetId="2" r:id="rId2"/>
    <sheet name="7-8 (6 M)" sheetId="6" r:id="rId3"/>
    <sheet name="9" sheetId="3" r:id="rId4"/>
    <sheet name="10" sheetId="4" r:id="rId5"/>
    <sheet name="11-12" sheetId="5" r:id="rId6"/>
  </sheets>
  <definedNames>
    <definedName name="_xlnm.Print_Area" localSheetId="5">'11-12'!$A$1:$K$110</definedName>
    <definedName name="_xlnm.Print_Area" localSheetId="0">'2-4'!$A$1:$M$159</definedName>
    <definedName name="_xlnm.Print_Area" localSheetId="1">'5-6 (3 M)'!$A$1:$J$113</definedName>
    <definedName name="_xlnm.Print_Area" localSheetId="2">'7-8 (6 M)'!$A$1:$J$112</definedName>
    <definedName name="_xlnm.Print_Area" localSheetId="3">'9'!$A$1:$AB$41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5" l="1"/>
  <c r="G91" i="1" l="1"/>
  <c r="P20" i="4" l="1"/>
  <c r="P16" i="4"/>
  <c r="P15" i="4"/>
  <c r="P14" i="4"/>
  <c r="E94" i="5" l="1"/>
  <c r="I94" i="5"/>
  <c r="Z26" i="3"/>
  <c r="V26" i="3" l="1"/>
  <c r="X26" i="3" s="1"/>
  <c r="V25" i="3"/>
  <c r="X25" i="3" s="1"/>
  <c r="V24" i="3"/>
  <c r="X24" i="3" s="1"/>
  <c r="AB24" i="3" s="1"/>
  <c r="P21" i="4"/>
  <c r="P22" i="4"/>
  <c r="R21" i="4"/>
  <c r="R15" i="4"/>
  <c r="R16" i="4"/>
  <c r="R14" i="4"/>
  <c r="A3" i="3"/>
  <c r="A3" i="4" s="1"/>
  <c r="J76" i="6"/>
  <c r="F88" i="2"/>
  <c r="J88" i="2"/>
  <c r="F17" i="6"/>
  <c r="A112" i="6"/>
  <c r="H83" i="6"/>
  <c r="H76" i="6"/>
  <c r="A63" i="6"/>
  <c r="A60" i="6"/>
  <c r="J54" i="6"/>
  <c r="H54" i="6"/>
  <c r="F54" i="6"/>
  <c r="D54" i="6"/>
  <c r="J43" i="6"/>
  <c r="H43" i="6"/>
  <c r="F43" i="6"/>
  <c r="D43" i="6"/>
  <c r="J25" i="6"/>
  <c r="H25" i="6"/>
  <c r="F25" i="6"/>
  <c r="D25" i="6"/>
  <c r="J17" i="6"/>
  <c r="H17" i="6"/>
  <c r="D17" i="6"/>
  <c r="A1" i="6"/>
  <c r="F27" i="6" l="1"/>
  <c r="F31" i="6" s="1"/>
  <c r="F34" i="6" s="1"/>
  <c r="F56" i="6" s="1"/>
  <c r="F83" i="6" s="1"/>
  <c r="P24" i="4"/>
  <c r="D27" i="6"/>
  <c r="D31" i="6" s="1"/>
  <c r="D34" i="6" s="1"/>
  <c r="D76" i="6" s="1"/>
  <c r="H27" i="6"/>
  <c r="H31" i="6" s="1"/>
  <c r="J27" i="6"/>
  <c r="J31" i="6" s="1"/>
  <c r="J34" i="6" s="1"/>
  <c r="J56" i="6" s="1"/>
  <c r="F76" i="6" l="1"/>
  <c r="H34" i="6"/>
  <c r="I11" i="5"/>
  <c r="I45" i="5" s="1"/>
  <c r="D56" i="6"/>
  <c r="D83" i="6" s="1"/>
  <c r="K75" i="5"/>
  <c r="G75" i="5"/>
  <c r="H56" i="6" l="1"/>
  <c r="L22" i="4"/>
  <c r="R22" i="4" s="1"/>
  <c r="R24" i="4" s="1"/>
  <c r="I75" i="5"/>
  <c r="E75" i="5"/>
  <c r="D25" i="2" l="1"/>
  <c r="F25" i="2"/>
  <c r="H25" i="2"/>
  <c r="J25" i="2"/>
  <c r="J17" i="2"/>
  <c r="H17" i="2"/>
  <c r="F17" i="2"/>
  <c r="D17" i="2"/>
  <c r="M91" i="1" l="1"/>
  <c r="K91" i="1"/>
  <c r="I91" i="1"/>
  <c r="M42" i="1"/>
  <c r="K42" i="1"/>
  <c r="I42" i="1"/>
  <c r="G42" i="1"/>
  <c r="M26" i="1"/>
  <c r="K26" i="1"/>
  <c r="I26" i="1"/>
  <c r="G26" i="1"/>
  <c r="K44" i="1" l="1"/>
  <c r="M44" i="1"/>
  <c r="I44" i="1"/>
  <c r="G44" i="1"/>
  <c r="M139" i="1" l="1"/>
  <c r="J24" i="4" l="1"/>
  <c r="H24" i="4"/>
  <c r="F24" i="4"/>
  <c r="D24" i="4"/>
  <c r="Z28" i="3"/>
  <c r="T28" i="3"/>
  <c r="R28" i="3"/>
  <c r="P28" i="3"/>
  <c r="N28" i="3"/>
  <c r="L28" i="3"/>
  <c r="J28" i="3"/>
  <c r="H28" i="3"/>
  <c r="F28" i="3"/>
  <c r="D28" i="3"/>
  <c r="V28" i="3"/>
  <c r="AB25" i="3"/>
  <c r="F46" i="2"/>
  <c r="F27" i="2"/>
  <c r="J84" i="2"/>
  <c r="J77" i="2"/>
  <c r="J46" i="2"/>
  <c r="J27" i="2"/>
  <c r="A56" i="5"/>
  <c r="G91" i="5"/>
  <c r="G45" i="5"/>
  <c r="G50" i="5" s="1"/>
  <c r="K91" i="5"/>
  <c r="K45" i="5"/>
  <c r="K50" i="5" s="1"/>
  <c r="G93" i="5" l="1"/>
  <c r="G97" i="5" s="1"/>
  <c r="K93" i="5"/>
  <c r="K97" i="5" s="1"/>
  <c r="G139" i="1"/>
  <c r="G142" i="1" s="1"/>
  <c r="F31" i="2"/>
  <c r="F34" i="2" s="1"/>
  <c r="F48" i="2" s="1"/>
  <c r="J31" i="2"/>
  <c r="J34" i="2" s="1"/>
  <c r="J48" i="2" s="1"/>
  <c r="AB26" i="3"/>
  <c r="AB28" i="3" s="1"/>
  <c r="I91" i="5"/>
  <c r="E91" i="5"/>
  <c r="I50" i="5"/>
  <c r="E50" i="5"/>
  <c r="F77" i="2" l="1"/>
  <c r="F84" i="2"/>
  <c r="X28" i="3"/>
  <c r="X18" i="3"/>
  <c r="V19" i="3" l="1"/>
  <c r="V21" i="3" s="1"/>
  <c r="X17" i="3"/>
  <c r="AB17" i="3" s="1"/>
  <c r="T21" i="3"/>
  <c r="R21" i="3"/>
  <c r="P21" i="3"/>
  <c r="N21" i="3"/>
  <c r="J21" i="3"/>
  <c r="H21" i="3"/>
  <c r="F21" i="3"/>
  <c r="D21" i="3"/>
  <c r="X15" i="3" l="1"/>
  <c r="AB15" i="3" s="1"/>
  <c r="I93" i="5" l="1"/>
  <c r="I97" i="5" s="1"/>
  <c r="E93" i="5"/>
  <c r="E97" i="5" s="1"/>
  <c r="M142" i="1" l="1"/>
  <c r="I139" i="1"/>
  <c r="I142" i="1" s="1"/>
  <c r="M79" i="1"/>
  <c r="M93" i="1" s="1"/>
  <c r="I79" i="1"/>
  <c r="I93" i="1" s="1"/>
  <c r="I144" i="1" l="1"/>
  <c r="M144" i="1"/>
  <c r="A33" i="4" l="1"/>
  <c r="J18" i="4"/>
  <c r="H18" i="4"/>
  <c r="F18" i="4"/>
  <c r="A1" i="4"/>
  <c r="A41" i="3"/>
  <c r="A1" i="3"/>
  <c r="A113" i="2"/>
  <c r="A64" i="2"/>
  <c r="A61" i="2"/>
  <c r="A1" i="2"/>
  <c r="A109" i="1"/>
  <c r="A107" i="1"/>
  <c r="A106" i="1"/>
  <c r="A159" i="1" s="1"/>
  <c r="A56" i="1"/>
  <c r="A54" i="1"/>
  <c r="D18" i="4" l="1"/>
  <c r="H46" i="2" l="1"/>
  <c r="N24" i="4" l="1"/>
  <c r="N18" i="4"/>
  <c r="P18" i="4"/>
  <c r="D46" i="2"/>
  <c r="H27" i="2" l="1"/>
  <c r="H31" i="2" s="1"/>
  <c r="H34" i="2" l="1"/>
  <c r="H48" i="2" s="1"/>
  <c r="R18" i="4" l="1"/>
  <c r="L18" i="4"/>
  <c r="K79" i="1"/>
  <c r="K93" i="1" s="1"/>
  <c r="H84" i="2" l="1"/>
  <c r="L24" i="4"/>
  <c r="K135" i="1" s="1"/>
  <c r="H77" i="2"/>
  <c r="K139" i="1" l="1"/>
  <c r="K142" i="1" s="1"/>
  <c r="K144" i="1" s="1"/>
  <c r="D27" i="2"/>
  <c r="D31" i="2" s="1"/>
  <c r="AB18" i="3"/>
  <c r="D34" i="2" l="1"/>
  <c r="G79" i="1"/>
  <c r="G93" i="1" l="1"/>
  <c r="G144" i="1" s="1"/>
  <c r="D77" i="2"/>
  <c r="D48" i="2"/>
  <c r="D84" i="2" s="1"/>
  <c r="Z21" i="3"/>
  <c r="L21" i="3"/>
  <c r="X19" i="3" l="1"/>
  <c r="X21" i="3" l="1"/>
  <c r="AB19" i="3"/>
  <c r="AB21" i="3" s="1"/>
  <c r="J83" i="6" l="1"/>
</calcChain>
</file>

<file path=xl/sharedStrings.xml><?xml version="1.0" encoding="utf-8"?>
<sst xmlns="http://schemas.openxmlformats.org/spreadsheetml/2006/main" count="529" uniqueCount="246">
  <si>
    <t>บริษัท ศรีสวัสดิ์ คอร์ปอเรชั่น จำกัด (มหาชน)</t>
  </si>
  <si>
    <t>งบแสดงฐานะการเงิน</t>
  </si>
  <si>
    <t>ณ วันที่ 30 มิถุนายน พ.ศ. 2565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</si>
  <si>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</si>
  <si>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</si>
  <si>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</si>
  <si>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</si>
  <si>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</si>
  <si>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</si>
  <si>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2565</t>
  </si>
  <si>
    <t>พ.ศ. 2564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</si>
  <si>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</si>
  <si>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</si>
  <si>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</si>
  <si>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</si>
  <si>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</si>
  <si>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สินทรัพย์ทางการเงินที่วัดมูลค่าด้วยวิธีราคาทุนตัดจำหน่าย</t>
  </si>
  <si>
    <t>ส่วนของเงินให้สินเชื่อแก่ลูกหนี้และดอกเบี้ยค้างรับ</t>
  </si>
  <si>
    <t xml:space="preserve">   ที่ถึงกำหนดชำระภายในหนึ่งปี - สุทธิ</t>
  </si>
  <si>
    <t xml:space="preserve">เงินให้กู้ยืมระยะสั้นแก่กิจการที่เกี่ยวข้องกันและดอกเบี้ยค้างรับ </t>
  </si>
  <si>
    <t>22 ฉ)</t>
  </si>
  <si>
    <t>ดอกเบี้ยค้างรับจากเงินให้กู้ยืมระยะยาวแก่กิจการที่เกี่ยวข้องกัน</t>
  </si>
  <si>
    <t>22 ช)</t>
  </si>
  <si>
    <t>เงินให้กู้ยืมระยะสั้นแก่สถาบันการเงิน</t>
  </si>
  <si>
    <t>ลูกหนี้อื่น</t>
  </si>
  <si>
    <t>ทรัพย์สินรอการขาย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</si>
  <si>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</si>
  <si>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</si>
  <si>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</si>
  <si>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สินทรัพย์ทางการเงินที่วัดมูลค่าด้วยมูลค่ายุติธรรมผ่านกำไรหรือขาดทุน</t>
  </si>
  <si>
    <t>สินทรัพย์ทางการเงินที่วัดมูลค่าด้วยมูลค่ายุติธรรมผ่านกำไรขาดทุนเบ็ดเสร็จอื่น</t>
  </si>
  <si>
    <t>เงินลงทุนในบริษัทร่วม</t>
  </si>
  <si>
    <t>เงินลงทุนในบริษัทย่อย</t>
  </si>
  <si>
    <t>เงินให้สินเชื่อแก่ลูกหนี้และดอกเบี้ยค้างรับ - สุทธิ</t>
  </si>
  <si>
    <t>เงินให้กู้ยืมระยะยาวแก่กิจการที่เกี่ยวข้องกัน</t>
  </si>
  <si>
    <t>ที่ดิน อาคาร 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</si>
  <si>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</si>
  <si>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</si>
  <si>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</si>
  <si>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</si>
  <si>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</si>
  <si>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</si>
  <si>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</si>
  <si>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งบแสดงฐานะการเงิน</t>
    </r>
    <r>
      <rPr>
        <sz val="12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</si>
  <si>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</si>
  <si>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</si>
  <si>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เงินรับฝาก</t>
  </si>
  <si>
    <t>ตราสารหนี้ที่ออก</t>
  </si>
  <si>
    <t>เงินกู้ยืมระยะสั้นจากสถาบันการเงิน</t>
  </si>
  <si>
    <t>ส่วนของเงินกู้ยืมระยะยาวจากสถาบันการเงินที่ครบกำหนด</t>
  </si>
  <si>
    <t xml:space="preserve">   ชำระภายในหนึ่งปี</t>
  </si>
  <si>
    <t>หนี้สินตามสัญญาเช่าส่วนที่ถึงกำหนดชำระภายในหนึ่งปี</t>
  </si>
  <si>
    <t>เจ้าหนี้อื่น</t>
  </si>
  <si>
    <t>ส่วนของหุ้นกู้ไม่ด้อยสิทธิที่ครบกำหนดชำระภายในหนึ่งปี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</si>
  <si>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</si>
  <si>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</si>
  <si>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</si>
  <si>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</si>
  <si>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</si>
  <si>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หนี้สินภาษีเงินได้รอตัดบัญชี</t>
  </si>
  <si>
    <t>หนี้สินอนุพันธ์ทางการเงิน</t>
  </si>
  <si>
    <t>หนี้สินตามสัญญาเช่า</t>
  </si>
  <si>
    <t>หุ้นกู้ไม่ด้อยสิทธิ</t>
  </si>
  <si>
    <t>ภาระผูกพันผลประโยชน์พนักงาน</t>
  </si>
  <si>
    <t>ประมาณการค่ารื้อถอน</t>
  </si>
  <si>
    <t>รวมหนี้สินไม่หมุนเวียน</t>
  </si>
  <si>
    <t>รวมหนี้สิน</t>
  </si>
  <si>
    <r>
      <t>หนี้สินและส่วนของเจ้าของ</t>
    </r>
    <r>
      <rPr>
        <sz val="12"/>
        <rFont val="Browallia New"/>
        <family val="2"/>
      </rPr>
      <t xml:space="preserve"> (ต่อ)</t>
    </r>
  </si>
  <si>
    <t>ส่วนของเจ้าของ</t>
  </si>
  <si>
    <t xml:space="preserve">ทุนเรือนหุ้น </t>
  </si>
  <si>
    <t xml:space="preserve">   ทุนจดทะเบียน </t>
  </si>
  <si>
    <t xml:space="preserve">      หุ้นสามัญจำนวน 1,429,009,569 หุ้น </t>
  </si>
  <si>
    <t xml:space="preserve">         มูลค่าที่ตราไว้หุ้นละ 1 บาท</t>
  </si>
  <si>
    <t xml:space="preserve">         (พ.ศ. 2564: จำนวน 1,429,009,569 หุ้น)</t>
  </si>
  <si>
    <t xml:space="preserve">   ทุนที่ออกและชำระแล้ว</t>
  </si>
  <si>
    <t xml:space="preserve">      หุ้นสามัญจำนวน 1,373,152,393 หุ้น  </t>
  </si>
  <si>
    <t xml:space="preserve">         มูลค่าที่ได้รับชำระแล้วหุ้นละ 1 บาท</t>
  </si>
  <si>
    <t xml:space="preserve">         (พ.ศ. 2564: จำนวน 1,373,152,393 หุ้น)</t>
  </si>
  <si>
    <t>ส่วนเกินมูลค่าหุ้นสามัญ</t>
  </si>
  <si>
    <t>ส่วนเกินมูลค่าหุ้นจากการจ่ายโดยใช้หุ้นเป็นเกณฑ์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</si>
  <si>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</si>
  <si>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</si>
  <si>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</si>
  <si>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ส่วนต่ำกว่าทุนจากการเปลี่ยนแปลงสัดส่วนการถือหุ้นในบริษัทย่อย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</si>
  <si>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</si>
  <si>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</si>
  <si>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</si>
  <si>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</si>
  <si>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</si>
  <si>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</si>
  <si>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สำหรับงวดสามเดือนสิ้นสุดวันที่ 30 มิถุนายน พ.ศ. 2565</t>
  </si>
  <si>
    <t>รายได้</t>
  </si>
  <si>
    <t>รายได้ดอกเบี้ย</t>
  </si>
  <si>
    <t>เงินปันผลรับ</t>
  </si>
  <si>
    <t>รายได้อื่น</t>
  </si>
  <si>
    <t>รวมรายได้</t>
  </si>
  <si>
    <t>ค่าใช้จ่าย</t>
  </si>
  <si>
    <t>ค่าใช้จ่ายในการบริการ</t>
  </si>
  <si>
    <t>ค่าใช้จ่ายในการบริหาร</t>
  </si>
  <si>
    <t>ผลขาดทุนด้านเครดิตที่คาดว่าจะเกิดขึ้น (โอนกลับ)</t>
  </si>
  <si>
    <t>รวมค่าใช้จ่าย</t>
  </si>
  <si>
    <t>กำไรก่อนต้นทุนทางการเงินและค่าใช้จ่ายภาษีเงินได้</t>
  </si>
  <si>
    <t>ต้นทุนทางการเงิน</t>
  </si>
  <si>
    <t>ส่วนแบ่งกำไรจากเงินลงทุนในบริษัทร่วมตามวิธีส่วนได้เสีย</t>
  </si>
  <si>
    <t>กำไรก่อนค่าใช้จ่ายภาษีเงินได้</t>
  </si>
  <si>
    <t>(ค่าใช้จ่าย) รายได้ภาษีเงินได้</t>
  </si>
  <si>
    <t>กำไรสำหรับงวด</t>
  </si>
  <si>
    <t>กำไรเบ็ดเสร็จอื่น</t>
  </si>
  <si>
    <t>รายการที่จะจัดประเภทรายการใหม่เข้าไปไว้ในกำไรหรือขาดทุนในภายหลัง</t>
  </si>
  <si>
    <t>การเปลี่ยนแปลงในมูลค่าเงินลงทุนในตราสารหนี้</t>
  </si>
  <si>
    <t xml:space="preserve">   ด้วยมูลค่ายุติธรรมผ่านกำไรขาดทุนเบ็ดเสร็จอื่น</t>
  </si>
  <si>
    <t>การป้องกันความเสี่ยงกระแสเงินสด</t>
  </si>
  <si>
    <t>ผลต่างของอัตราแลกเปลี่ยนจากการแปลงค่างบการเงิน</t>
  </si>
  <si>
    <t>ภาษีเงินได้ที่เกี่ยวกับรายการที่จะจัดประเภทรายการใหม่</t>
  </si>
  <si>
    <t xml:space="preserve">   เข้าไปไว้ในกำไรหรือขาดทุนในภายหลัง</t>
  </si>
  <si>
    <t>รวมรายการที่จะจัดประเภทรายการใหม่เข้าไปไว้ใน</t>
  </si>
  <si>
    <t xml:space="preserve">   กำไรหรือขาดทุนในภายหลัง</t>
  </si>
  <si>
    <t>กำไรเบ็ดเสร็จรวมสำหรับงวด</t>
  </si>
  <si>
    <r>
      <t xml:space="preserve">งบกำไรขาดทุนเบ็ดเสร็จ </t>
    </r>
    <r>
      <rPr>
        <sz val="12"/>
        <rFont val="Browallia New"/>
        <family val="2"/>
      </rPr>
      <t>(ต่อ)</t>
    </r>
  </si>
  <si>
    <t>การแบ่งปันกำไรสุทธิ</t>
  </si>
  <si>
    <t>ส่วนของผู้เป็นเจ้าของของบริษัท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</si>
  <si>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</si>
  <si>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</si>
  <si>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</si>
  <si>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 (บาทต่อหุ้น)</t>
  </si>
  <si>
    <t>สำหรับงวดหกเดือนสิ้นสุดวันที่ 30 มิถุนายน พ.ศ. 2565</t>
  </si>
  <si>
    <t>รายการที่จะไม่จัดประเภทรายการใหม่เข้าไปไว้ในกำไรหรือขาดทุนในภายหลัง</t>
  </si>
  <si>
    <t>การวัดมูลค่าใหม่ของภาระผูกพันผลประโยชน์หลังออกจากงาน</t>
  </si>
  <si>
    <t>ภาษีเงินได้ที่เกี่ยวกับรายการจะไม่จัดประเภทรายการใหม่เข้าไปไว้</t>
  </si>
  <si>
    <t xml:space="preserve">   ในกำไรหรือขาดทุนในภายหลัง</t>
  </si>
  <si>
    <t>รวมรายการที่จะไม่จัดประเภทรายการใหม่เข้าไปไว้ใน</t>
  </si>
  <si>
    <t>งบแสดงการเปลี่ยนแปลงส่วนของเจ้าของ</t>
  </si>
  <si>
    <t>ข้อมูลทางการเงินรวม (ยังไม่ได้ตรวจสอบ)</t>
  </si>
  <si>
    <t>กำไรขาดทุนเบ็ดเสร็จอื่น</t>
  </si>
  <si>
    <t>ส่วนต่ำกว่าทุนจาก</t>
  </si>
  <si>
    <t>การวัดมูลค่าเงินลงทุน</t>
  </si>
  <si>
    <t>ผลต่างของ</t>
  </si>
  <si>
    <t>ส่วนเกินมูลค่าหุ้น</t>
  </si>
  <si>
    <t>จัดสรรแล้ว</t>
  </si>
  <si>
    <t>การเปลี่ยนแปลง</t>
  </si>
  <si>
    <t>ในตราสารหนี้</t>
  </si>
  <si>
    <t>อัตราแลกเปลี่ยน</t>
  </si>
  <si>
    <t>รวมส่วนของ</t>
  </si>
  <si>
    <t>ทุนที่ออก</t>
  </si>
  <si>
    <t>ส่วนเกิน</t>
  </si>
  <si>
    <t>จากการจ่ายโดย</t>
  </si>
  <si>
    <t>- สำรองตาม</t>
  </si>
  <si>
    <t>สัดส่วนการถือหุ้น</t>
  </si>
  <si>
    <t>ด้วยมูลค่ายุติธรรมผ่าน</t>
  </si>
  <si>
    <t>จากการแปลงค่า</t>
  </si>
  <si>
    <t>การป้องกันความเสี่ยง</t>
  </si>
  <si>
    <t>รวมองค์ประกอบอื่น</t>
  </si>
  <si>
    <t>ผู้เป็นเจ้าของ</t>
  </si>
  <si>
    <t>ส่วนได้เสียที่ไม่มี</t>
  </si>
  <si>
    <t>และชำระแล้ว</t>
  </si>
  <si>
    <t>มูลค่าหุ้นสามัญ</t>
  </si>
  <si>
    <t>ใช้หุ้นเป็นเกณฑ์</t>
  </si>
  <si>
    <t>กฎหมาย</t>
  </si>
  <si>
    <t>ที่ยังไม่ได้จัดสรร</t>
  </si>
  <si>
    <t>ในบริษัทย่อย</t>
  </si>
  <si>
    <t>งบการเงิน</t>
  </si>
  <si>
    <t>กระแสเงินสด</t>
  </si>
  <si>
    <t>ของส่วนของเจ้าของ</t>
  </si>
  <si>
    <t>ของบริษัทใหญ่</t>
  </si>
  <si>
    <t>อำนาจควบคุม</t>
  </si>
  <si>
    <t>เจ้าของ</t>
  </si>
  <si>
    <t>ยอดคงเหลือ ณ 1 มกราคม พ.ศ. 2564</t>
  </si>
  <si>
    <t>เงินปันผลจ่าย</t>
  </si>
  <si>
    <t>การเพิ่มขึ้นของส่วนได้เสียที่ไม่มีอำนาจควบคุม</t>
  </si>
  <si>
    <t xml:space="preserve">   จากการลงทุนในบริษัทย่อย</t>
  </si>
  <si>
    <t>การเปลี่ยนแปลงสัดส่วนการลงทุนในบริษัทย่อย</t>
  </si>
  <si>
    <t>ยอดคงเหลือ ณ วันที่ 30 มิถุนายน พ.ศ. 2564</t>
  </si>
  <si>
    <t>ยอดคงเหลือ ณ 1 มกราคม พ.ศ. 2565</t>
  </si>
  <si>
    <t>ยอดคงเหลือ ณ วันที่ 30 มิถุนายน พ.ศ. 2565</t>
  </si>
  <si>
    <r>
      <t xml:space="preserve">งบแสดงการเปลี่ยนแปลงส่วนของเจ้าของ </t>
    </r>
    <r>
      <rPr>
        <sz val="12"/>
        <rFont val="Browallia New"/>
        <family val="2"/>
      </rPr>
      <t xml:space="preserve"> (ต่อ)</t>
    </r>
  </si>
  <si>
    <t>ข้อมูลทางการเงินเฉพาะกิจการ (ยังไม่ได้ตรวจสอบ)</t>
  </si>
  <si>
    <t>ยอดคงเหลือ ณ วันที่ 1 มกราคม พ.ศ. 2564</t>
  </si>
  <si>
    <t>ยอดคงเหลือ ณ วันที่ 1 มกราคม พ.ศ. 2565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</si>
  <si>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</si>
  <si>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</si>
  <si>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</si>
  <si>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กำไรจากการจำหน่ายสินทรัพย์ทางการเงิน</t>
  </si>
  <si>
    <t>กำไรจากการจำหน่ายเงินลงทุนในบริษัทย่อย</t>
  </si>
  <si>
    <t>(กำไร) ขาดทุนจากมูลค่ายุติธรรมของสินทรัพย์ทางการเงิน</t>
  </si>
  <si>
    <t>กำไรจากการเปลี่ยนแปลงเงินลงทุนในบริษัทย่อยเป็นบริษัทร่วม</t>
  </si>
  <si>
    <t>กำไรจากการเปลี่ยนแปลงประเภทเงินลงทุน</t>
  </si>
  <si>
    <t>ส่วนแบ่งกําไรของบริษัทร่วมตามวิธีส่วนได้เสีย</t>
  </si>
  <si>
    <t>ค่าเสื่อมราคาและค่าตัดจำหน่าย</t>
  </si>
  <si>
    <t>ค่าตัดจำหน่ายต้นทุนในการออกหุ้นกู้</t>
  </si>
  <si>
    <t>ค่าเผื่อการด้อยค่าเงินลงทุนในบริษัทย่อย</t>
  </si>
  <si>
    <t>11.2)</t>
  </si>
  <si>
    <t>ค่าตัดจำหน่ายส่วนเกินมูลค่าเงินลงทุนในหุ้นกู้</t>
  </si>
  <si>
    <t>ขาดทุนจากการตัดจำหน่ายอุปกรณ์</t>
  </si>
  <si>
    <t>กำไรจากการจำหน่ายอุปกรณ์</t>
  </si>
  <si>
    <t>กำไรจากการยกเลิกสัญญาเช่า</t>
  </si>
  <si>
    <t>ขาดทุน (กลับรายการ) จากการด้อยค่าของทรัพย์สินรอการขาย</t>
  </si>
  <si>
    <t>ขาดทุนจากการขายทรัพย์สินรอการขาย</t>
  </si>
  <si>
    <t>(โอนกลับ) ผลขาดทุนด้านเครดิตที่คาดว่าจะเกิดขึ้น</t>
  </si>
  <si>
    <t>ต้นทุนค่ารื้อถอน</t>
  </si>
  <si>
    <t>ดอกเบี้ยจ่าย</t>
  </si>
  <si>
    <t xml:space="preserve">การเปลี่ยนแปลงของเงินทุนหมุนเวียน </t>
  </si>
  <si>
    <t>เงินให้สินเชื่อแก่ลูกหนี้และดอกเบี้ยค้างรับ</t>
  </si>
  <si>
    <t>เงินสดใช้ไปในกิจกรรมดำเนินงาน</t>
  </si>
  <si>
    <t>ดอกเบี้ยรับ</t>
  </si>
  <si>
    <t>จ่ายภาษีเงินได้</t>
  </si>
  <si>
    <t>เงินสดสุทธิ (ใช้ไป) ได้มาจากกิจกรรมดำเนินงาน</t>
  </si>
  <si>
    <r>
      <t xml:space="preserve">งบกระแสเงินสด </t>
    </r>
    <r>
      <rPr>
        <sz val="12"/>
        <color theme="1"/>
        <rFont val="Browallia New"/>
        <family val="2"/>
      </rPr>
      <t>(ต่อ)</t>
    </r>
  </si>
  <si>
    <t>กระแสเงินสดจากกิจกรรมลงทุน</t>
  </si>
  <si>
    <t>การเพิ่มขึ้นของเงินสดที่มีข้อจำกัดในการใช้</t>
  </si>
  <si>
    <t>เงินสดรับจากการจำหน่ายสินทรัพย์ทางการเงิน</t>
  </si>
  <si>
    <t>เงินสดรับจากเงินให้กู้ยืมกิจการที่เกี่ยวข้องกัน</t>
  </si>
  <si>
    <t>เงินสดจ่ายเงินให้กู้ยืมกิจการที่เกี่ยวข้องกัน</t>
  </si>
  <si>
    <t>22 ฉ), 22 ช)</t>
  </si>
  <si>
    <t>เงินสดรับจากการขายอุปกรณ์</t>
  </si>
  <si>
    <t>เงินสดจ่ายเพื่อซื้ออุปกรณ์</t>
  </si>
  <si>
    <t>เงินสดจ่ายเพื่อซื้อสินทรัพย์ไม่มีตัวตน</t>
  </si>
  <si>
    <t>เงินสดสุทธิจากการเปลี่ยนแปลงส่วนได้เสียในบริษัทย่อย</t>
  </si>
  <si>
    <t>เงินสดรับ(จ่าย)จากการซื้อเงินลงทุนในบริษัทย่อย</t>
  </si>
  <si>
    <t>เงินสดรับจากเงินปันผล</t>
  </si>
  <si>
    <t>เงินสดได้มาจาก (ใช้ไป)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</si>
  <si>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</si>
  <si>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</si>
  <si>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เงินสดจ่ายเงินกู้ยืมระยะสั้นจากสถาบันการเงิน</t>
  </si>
  <si>
    <t>13.1)</t>
  </si>
  <si>
    <t>เงินสดรับจากเงินกู้ยืมระยะยาวจากสถาบันการเงิน</t>
  </si>
  <si>
    <t>13.2)</t>
  </si>
  <si>
    <t>เงินสดจ่ายเงินกู้ยืมระยะยาวจากสถาบันการเงิน</t>
  </si>
  <si>
    <t>เงินสดรับจากการออกหุ้นกู้ไม่ด้อยสิทธิ</t>
  </si>
  <si>
    <t>เงินสดจ่ายหุ้นกู้ไม่ด้อยสิทธิ</t>
  </si>
  <si>
    <t>เงินสดรับจากการเพิ่มทุนในบริษัทย่อยสำหรับส่วนได้เสีย</t>
  </si>
  <si>
    <t>ที่ไม่มีอำนาจควบคุม</t>
  </si>
  <si>
    <t>เงินปันผลจ่ายให้แก่ส่วนได้เสียที่ไม่มีอำนาจควบคุม</t>
  </si>
  <si>
    <t>เงินปันผลจ่ายให้แก่ผู้ถือหุ้นของกลุ่มกิจการ</t>
  </si>
  <si>
    <t>จ่ายคืนเงินต้นของสัญญาเช่า</t>
  </si>
  <si>
    <t>เงินสดสุทธิได้มาจาก (ใช้ไป)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</si>
  <si>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</si>
  <si>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เงินสดและรายการเทียบเท่าเงินสดต้นงวด</t>
  </si>
  <si>
    <t>(ขาดทุน) กำไรจากอัตราแลกเปลี่ยนของเงินสดและรายการเทียบเท่าเงินสด</t>
  </si>
  <si>
    <t>เงินสดและรายการเทียบเท่าเงินสดปลายงวด</t>
  </si>
  <si>
    <t>ข้อมูลเพิ่มเติม - รายการที่ไม่ใช่เงินสด</t>
  </si>
  <si>
    <t>วัดมูลค่ายุติธรรมของสินทรัพย์ทางการเงิน</t>
  </si>
  <si>
    <t>ด้วยมูลค่ายุติธรรมผ่านกำไรขาดทุนเบ็ดเสร็จอื่น</t>
  </si>
  <si>
    <t>การได้มาซึ่งสินทรัพย์สิทธิการใช้</t>
  </si>
  <si>
    <t>โอนย้ายพนักงาน</t>
  </si>
  <si>
    <t>ตั๋วสัญญาใช้เงินเพื่อซื้อลูกหนี้เงินให้กู้ยืมจากสถาบันการเงิน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</si>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</sst>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87" formatCode="_(* #,##0.00_);_(* \(#,##0.00\);_(* &quot;-&quot;??_);_(@_)"/>
    <numFmt numFmtId="188" formatCode="#,##0;\(#,##0\);\-"/>
    <numFmt numFmtId="189" formatCode="#,##0;\(#,##0\);\-;@"/>
    <numFmt numFmtId="190" formatCode="#,##0;\(#,##0\);&quot;-&quot;;@"/>
    <numFmt numFmtId="191" formatCode="#,##0;\(#,##0\)"/>
    <numFmt numFmtId="192" formatCode="_-* #,##0.00_-;\-* #,##0.00_-;_-* \-??_-;_-@_-"/>
    <numFmt numFmtId="193" formatCode="_(* #,##0_);_(* \(#,##0\);_(* \-_)&quot;     &quot;;_(@_)"/>
    <numFmt numFmtId="194" formatCode="_-* #,##0_-;\-* #,##0_-;_-* \-??_-;_-@_-"/>
    <numFmt numFmtId="195" formatCode="#,##0.00;\(#,##0.00\);&quot;-&quot;;@"/>
  </numFmts>
  <fonts count="13">
    <font>
      <sz val="11"/>
      <color theme="1"/>
      <name val="Tahoma"/>
      <family val="2"/>
      <scheme val="minor"/>
    </font>
    <font>
      <sz val="14"/>
      <name val="Cord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0"/>
      <name val="Arial"/>
      <family val="2"/>
    </font>
    <font>
      <sz val="10"/>
      <name val="ApFont"/>
    </font>
    <font>
      <i/>
      <sz val="12"/>
      <name val="Browallia New"/>
      <family val="2"/>
    </font>
    <font>
      <b/>
      <sz val="11.5"/>
      <name val="Browallia New"/>
      <family val="2"/>
    </font>
    <font>
      <sz val="11.5"/>
      <name val="Browallia New"/>
      <family val="2"/>
    </font>
    <font>
      <sz val="11"/>
      <color theme="1"/>
      <name val="Tahoma"/>
      <family val="2"/>
      <scheme val="minor"/>
    </font>
    <font>
      <sz val="12"/>
      <color rgb="FFFF0000"/>
      <name val="Browallia New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192" fontId="1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" fillId="0" borderId="0"/>
    <xf numFmtId="187" fontId="4" fillId="0" borderId="0" applyFont="0" applyFill="0" applyBorder="0" applyAlignment="0" applyProtection="0"/>
  </cellStyleXfs>
  <cellXfs count="28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88" fontId="3" fillId="0" borderId="0" xfId="1" applyNumberFormat="1" applyFont="1" applyAlignment="1">
      <alignment horizontal="right" vertical="center"/>
    </xf>
    <xf numFmtId="188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37" fontId="2" fillId="0" borderId="0" xfId="1" applyNumberFormat="1" applyFont="1" applyAlignment="1">
      <alignment horizontal="left" vertical="center"/>
    </xf>
    <xf numFmtId="37" fontId="2" fillId="0" borderId="1" xfId="1" quotePrefix="1" applyNumberFormat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88" fontId="3" fillId="0" borderId="1" xfId="1" applyNumberFormat="1" applyFont="1" applyBorder="1" applyAlignment="1">
      <alignment horizontal="right" vertical="center"/>
    </xf>
    <xf numFmtId="188" fontId="3" fillId="0" borderId="1" xfId="1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188" fontId="3" fillId="0" borderId="0" xfId="2" applyNumberFormat="1" applyFont="1" applyAlignment="1">
      <alignment vertical="center"/>
    </xf>
    <xf numFmtId="0" fontId="2" fillId="0" borderId="0" xfId="2" applyFont="1" applyAlignment="1">
      <alignment horizontal="center" vertical="center"/>
    </xf>
    <xf numFmtId="188" fontId="2" fillId="0" borderId="0" xfId="2" applyNumberFormat="1" applyFont="1" applyAlignment="1">
      <alignment horizontal="right" vertical="center"/>
    </xf>
    <xf numFmtId="188" fontId="2" fillId="0" borderId="0" xfId="2" applyNumberFormat="1" applyFont="1" applyAlignment="1">
      <alignment horizontal="center" vertical="center"/>
    </xf>
    <xf numFmtId="189" fontId="2" fillId="0" borderId="0" xfId="2" applyNumberFormat="1" applyFont="1" applyAlignment="1">
      <alignment horizontal="right" vertical="center"/>
    </xf>
    <xf numFmtId="188" fontId="2" fillId="0" borderId="0" xfId="1" applyNumberFormat="1" applyFont="1" applyAlignment="1">
      <alignment horizontal="right" vertical="center"/>
    </xf>
    <xf numFmtId="188" fontId="3" fillId="0" borderId="0" xfId="3" applyNumberFormat="1" applyFont="1" applyAlignment="1">
      <alignment vertical="center"/>
    </xf>
    <xf numFmtId="0" fontId="2" fillId="0" borderId="2" xfId="2" applyFont="1" applyBorder="1" applyAlignment="1">
      <alignment horizontal="center" vertical="center"/>
    </xf>
    <xf numFmtId="188" fontId="2" fillId="0" borderId="2" xfId="2" applyNumberFormat="1" applyFont="1" applyBorder="1" applyAlignment="1">
      <alignment horizontal="right" vertical="center"/>
    </xf>
    <xf numFmtId="188" fontId="2" fillId="2" borderId="0" xfId="2" applyNumberFormat="1" applyFont="1" applyFill="1" applyAlignment="1">
      <alignment horizontal="right" vertical="center"/>
    </xf>
    <xf numFmtId="0" fontId="2" fillId="0" borderId="0" xfId="2" applyFont="1" applyAlignment="1">
      <alignment vertical="center"/>
    </xf>
    <xf numFmtId="0" fontId="3" fillId="0" borderId="0" xfId="4" applyFont="1" applyAlignment="1">
      <alignment horizontal="center" vertical="center"/>
    </xf>
    <xf numFmtId="190" fontId="3" fillId="0" borderId="0" xfId="4" applyNumberFormat="1" applyFont="1" applyAlignment="1">
      <alignment horizontal="right" vertical="center"/>
    </xf>
    <xf numFmtId="0" fontId="3" fillId="0" borderId="0" xfId="4" applyFont="1" applyAlignment="1">
      <alignment vertical="center"/>
    </xf>
    <xf numFmtId="0" fontId="3" fillId="0" borderId="0" xfId="2" applyFont="1" applyAlignment="1">
      <alignment vertical="center"/>
    </xf>
    <xf numFmtId="188" fontId="3" fillId="2" borderId="0" xfId="2" applyNumberFormat="1" applyFont="1" applyFill="1" applyAlignment="1">
      <alignment horizontal="right" vertical="center"/>
    </xf>
    <xf numFmtId="188" fontId="3" fillId="0" borderId="0" xfId="2" applyNumberFormat="1" applyFont="1" applyAlignment="1">
      <alignment horizontal="right" vertical="center"/>
    </xf>
    <xf numFmtId="188" fontId="3" fillId="2" borderId="1" xfId="2" applyNumberFormat="1" applyFont="1" applyFill="1" applyBorder="1" applyAlignment="1">
      <alignment horizontal="right" vertical="center"/>
    </xf>
    <xf numFmtId="188" fontId="3" fillId="0" borderId="1" xfId="2" applyNumberFormat="1" applyFont="1" applyBorder="1" applyAlignment="1">
      <alignment horizontal="right" vertical="center"/>
    </xf>
    <xf numFmtId="188" fontId="3" fillId="0" borderId="0" xfId="2" applyNumberFormat="1" applyFont="1" applyAlignment="1">
      <alignment horizontal="center" vertical="center"/>
    </xf>
    <xf numFmtId="191" fontId="3" fillId="0" borderId="0" xfId="2" applyNumberFormat="1" applyFont="1" applyAlignment="1">
      <alignment horizontal="center" vertical="center"/>
    </xf>
    <xf numFmtId="188" fontId="3" fillId="2" borderId="3" xfId="2" applyNumberFormat="1" applyFont="1" applyFill="1" applyBorder="1" applyAlignment="1">
      <alignment horizontal="right" vertical="center"/>
    </xf>
    <xf numFmtId="188" fontId="3" fillId="0" borderId="3" xfId="2" applyNumberFormat="1" applyFont="1" applyBorder="1" applyAlignment="1">
      <alignment horizontal="right" vertical="center"/>
    </xf>
    <xf numFmtId="0" fontId="3" fillId="0" borderId="1" xfId="2" applyFont="1" applyBorder="1" applyAlignment="1">
      <alignment vertical="center"/>
    </xf>
    <xf numFmtId="0" fontId="3" fillId="0" borderId="1" xfId="1" applyFont="1" applyBorder="1" applyAlignment="1">
      <alignment vertical="center"/>
    </xf>
    <xf numFmtId="188" fontId="3" fillId="0" borderId="1" xfId="1" applyNumberFormat="1" applyFont="1" applyBorder="1" applyAlignment="1">
      <alignment vertical="center"/>
    </xf>
    <xf numFmtId="37" fontId="2" fillId="0" borderId="0" xfId="1" quotePrefix="1" applyNumberFormat="1" applyFont="1" applyAlignment="1">
      <alignment horizontal="left" vertical="center"/>
    </xf>
    <xf numFmtId="37" fontId="2" fillId="0" borderId="1" xfId="1" applyNumberFormat="1" applyFont="1" applyBorder="1" applyAlignment="1">
      <alignment horizontal="left" vertical="center"/>
    </xf>
    <xf numFmtId="188" fontId="3" fillId="0" borderId="0" xfId="0" applyNumberFormat="1" applyFont="1" applyAlignment="1">
      <alignment vertical="center"/>
    </xf>
    <xf numFmtId="0" fontId="2" fillId="0" borderId="0" xfId="4" applyFont="1" applyAlignment="1">
      <alignment vertical="center"/>
    </xf>
    <xf numFmtId="190" fontId="3" fillId="0" borderId="0" xfId="4" applyNumberFormat="1" applyFont="1" applyAlignment="1">
      <alignment horizontal="center" vertical="center"/>
    </xf>
    <xf numFmtId="188" fontId="3" fillId="0" borderId="0" xfId="4" applyNumberFormat="1" applyFont="1" applyAlignment="1">
      <alignment horizontal="right" vertical="center"/>
    </xf>
    <xf numFmtId="188" fontId="3" fillId="0" borderId="0" xfId="4" applyNumberFormat="1" applyFont="1" applyAlignment="1">
      <alignment horizontal="center" vertical="center"/>
    </xf>
    <xf numFmtId="188" fontId="3" fillId="2" borderId="0" xfId="4" applyNumberFormat="1" applyFont="1" applyFill="1" applyAlignment="1">
      <alignment vertical="center"/>
    </xf>
    <xf numFmtId="188" fontId="3" fillId="0" borderId="0" xfId="4" applyNumberFormat="1" applyFont="1" applyAlignment="1">
      <alignment vertical="center"/>
    </xf>
    <xf numFmtId="0" fontId="3" fillId="0" borderId="0" xfId="5" applyFont="1" applyAlignment="1">
      <alignment vertical="center"/>
    </xf>
    <xf numFmtId="1" fontId="3" fillId="0" borderId="0" xfId="2" applyNumberFormat="1" applyFont="1" applyAlignment="1">
      <alignment horizontal="center" vertical="center"/>
    </xf>
    <xf numFmtId="43" fontId="2" fillId="0" borderId="0" xfId="6" applyFont="1" applyFill="1" applyAlignment="1">
      <alignment vertical="center"/>
    </xf>
    <xf numFmtId="37" fontId="2" fillId="0" borderId="0" xfId="2" applyNumberFormat="1" applyFont="1" applyAlignment="1">
      <alignment vertical="top"/>
    </xf>
    <xf numFmtId="192" fontId="3" fillId="0" borderId="0" xfId="7" applyFont="1" applyAlignment="1">
      <alignment horizontal="center" vertical="center"/>
    </xf>
    <xf numFmtId="0" fontId="2" fillId="0" borderId="2" xfId="2" applyFont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192" fontId="3" fillId="0" borderId="2" xfId="7" applyFont="1" applyBorder="1" applyAlignment="1">
      <alignment horizontal="center" vertical="center"/>
    </xf>
    <xf numFmtId="18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190" fontId="2" fillId="0" borderId="0" xfId="1" applyNumberFormat="1" applyFont="1" applyAlignment="1">
      <alignment horizontal="right"/>
    </xf>
    <xf numFmtId="0" fontId="3" fillId="0" borderId="0" xfId="3" applyFont="1" applyAlignment="1">
      <alignment vertical="center"/>
    </xf>
    <xf numFmtId="189" fontId="2" fillId="0" borderId="2" xfId="2" applyNumberFormat="1" applyFont="1" applyBorder="1" applyAlignment="1">
      <alignment horizontal="right" vertical="center"/>
    </xf>
    <xf numFmtId="193" fontId="2" fillId="0" borderId="0" xfId="2" applyNumberFormat="1" applyFont="1" applyAlignment="1">
      <alignment horizontal="center" vertical="center"/>
    </xf>
    <xf numFmtId="192" fontId="2" fillId="0" borderId="2" xfId="7" applyFont="1" applyBorder="1" applyAlignment="1">
      <alignment horizontal="right" vertical="center"/>
    </xf>
    <xf numFmtId="189" fontId="2" fillId="2" borderId="0" xfId="2" applyNumberFormat="1" applyFont="1" applyFill="1" applyAlignment="1">
      <alignment horizontal="right" vertical="center"/>
    </xf>
    <xf numFmtId="192" fontId="2" fillId="2" borderId="0" xfId="7" applyFont="1" applyFill="1" applyAlignment="1">
      <alignment horizontal="right" vertical="center"/>
    </xf>
    <xf numFmtId="192" fontId="2" fillId="0" borderId="0" xfId="7" applyFont="1" applyAlignment="1">
      <alignment horizontal="right" vertical="center"/>
    </xf>
    <xf numFmtId="0" fontId="3" fillId="2" borderId="0" xfId="2" applyFont="1" applyFill="1" applyAlignment="1">
      <alignment horizontal="center" vertical="center"/>
    </xf>
    <xf numFmtId="194" fontId="3" fillId="2" borderId="0" xfId="7" applyNumberFormat="1" applyFont="1" applyFill="1" applyAlignment="1">
      <alignment horizontal="center" vertical="center"/>
    </xf>
    <xf numFmtId="194" fontId="3" fillId="0" borderId="0" xfId="7" applyNumberFormat="1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188" fontId="3" fillId="2" borderId="0" xfId="7" applyNumberFormat="1" applyFont="1" applyFill="1" applyAlignment="1">
      <alignment horizontal="right" vertical="center"/>
    </xf>
    <xf numFmtId="188" fontId="3" fillId="0" borderId="0" xfId="7" applyNumberFormat="1" applyFont="1" applyAlignment="1">
      <alignment horizontal="right" vertical="center"/>
    </xf>
    <xf numFmtId="188" fontId="3" fillId="0" borderId="0" xfId="7" applyNumberFormat="1" applyFont="1" applyAlignment="1">
      <alignment vertical="center"/>
    </xf>
    <xf numFmtId="0" fontId="2" fillId="0" borderId="0" xfId="2" applyFont="1" applyAlignment="1">
      <alignment horizontal="left" vertical="center"/>
    </xf>
    <xf numFmtId="188" fontId="3" fillId="2" borderId="4" xfId="2" applyNumberFormat="1" applyFont="1" applyFill="1" applyBorder="1" applyAlignment="1">
      <alignment horizontal="right" vertical="center"/>
    </xf>
    <xf numFmtId="188" fontId="3" fillId="0" borderId="4" xfId="2" applyNumberFormat="1" applyFont="1" applyBorder="1" applyAlignment="1">
      <alignment horizontal="right" vertical="center"/>
    </xf>
    <xf numFmtId="188" fontId="3" fillId="2" borderId="1" xfId="7" applyNumberFormat="1" applyFont="1" applyFill="1" applyBorder="1" applyAlignment="1">
      <alignment horizontal="right" vertical="center"/>
    </xf>
    <xf numFmtId="188" fontId="3" fillId="0" borderId="1" xfId="7" applyNumberFormat="1" applyFont="1" applyBorder="1" applyAlignment="1">
      <alignment horizontal="right" vertical="center"/>
    </xf>
    <xf numFmtId="38" fontId="3" fillId="0" borderId="0" xfId="8" applyNumberFormat="1" applyFont="1" applyAlignment="1">
      <alignment horizontal="center" vertical="center"/>
    </xf>
    <xf numFmtId="38" fontId="3" fillId="0" borderId="0" xfId="8" applyNumberFormat="1" applyFont="1" applyAlignment="1">
      <alignment vertical="center"/>
    </xf>
    <xf numFmtId="188" fontId="3" fillId="2" borderId="0" xfId="8" applyNumberFormat="1" applyFont="1" applyFill="1" applyAlignment="1">
      <alignment horizontal="right" vertical="center"/>
    </xf>
    <xf numFmtId="188" fontId="3" fillId="0" borderId="0" xfId="8" applyNumberFormat="1" applyFont="1" applyAlignment="1">
      <alignment horizontal="right" vertical="center"/>
    </xf>
    <xf numFmtId="0" fontId="2" fillId="0" borderId="0" xfId="2" applyFont="1" applyAlignment="1">
      <alignment vertical="top"/>
    </xf>
    <xf numFmtId="0" fontId="2" fillId="0" borderId="0" xfId="4" applyFont="1" applyAlignment="1">
      <alignment vertical="top"/>
    </xf>
    <xf numFmtId="0" fontId="3" fillId="0" borderId="0" xfId="4" applyFont="1" applyAlignment="1">
      <alignment horizontal="center" vertical="top"/>
    </xf>
    <xf numFmtId="190" fontId="3" fillId="2" borderId="0" xfId="4" applyNumberFormat="1" applyFont="1" applyFill="1" applyAlignment="1">
      <alignment horizontal="right" vertical="top"/>
    </xf>
    <xf numFmtId="190" fontId="3" fillId="0" borderId="0" xfId="4" applyNumberFormat="1" applyFont="1" applyAlignment="1">
      <alignment horizontal="center" vertical="top"/>
    </xf>
    <xf numFmtId="190" fontId="3" fillId="0" borderId="0" xfId="4" applyNumberFormat="1" applyFont="1" applyAlignment="1">
      <alignment horizontal="right" vertical="top"/>
    </xf>
    <xf numFmtId="0" fontId="3" fillId="0" borderId="0" xfId="4" applyFont="1" applyAlignment="1">
      <alignment vertical="top"/>
    </xf>
    <xf numFmtId="0" fontId="3" fillId="0" borderId="0" xfId="4" applyFont="1"/>
    <xf numFmtId="190" fontId="3" fillId="2" borderId="1" xfId="4" applyNumberFormat="1" applyFont="1" applyFill="1" applyBorder="1" applyAlignment="1">
      <alignment horizontal="right" vertical="top"/>
    </xf>
    <xf numFmtId="190" fontId="3" fillId="0" borderId="1" xfId="4" applyNumberFormat="1" applyFont="1" applyBorder="1" applyAlignment="1">
      <alignment horizontal="right" vertical="top"/>
    </xf>
    <xf numFmtId="188" fontId="3" fillId="2" borderId="5" xfId="2" applyNumberFormat="1" applyFont="1" applyFill="1" applyBorder="1" applyAlignment="1">
      <alignment horizontal="right" vertical="center"/>
    </xf>
    <xf numFmtId="188" fontId="3" fillId="0" borderId="5" xfId="2" applyNumberFormat="1" applyFont="1" applyBorder="1" applyAlignment="1">
      <alignment horizontal="right" vertical="center"/>
    </xf>
    <xf numFmtId="0" fontId="3" fillId="2" borderId="0" xfId="4" applyFont="1" applyFill="1" applyAlignment="1">
      <alignment vertical="top"/>
    </xf>
    <xf numFmtId="190" fontId="3" fillId="2" borderId="3" xfId="4" applyNumberFormat="1" applyFont="1" applyFill="1" applyBorder="1" applyAlignment="1">
      <alignment horizontal="right" vertical="top"/>
    </xf>
    <xf numFmtId="190" fontId="3" fillId="0" borderId="3" xfId="4" applyNumberFormat="1" applyFont="1" applyBorder="1" applyAlignment="1">
      <alignment horizontal="right" vertical="top"/>
    </xf>
    <xf numFmtId="0" fontId="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center" vertical="center"/>
    </xf>
    <xf numFmtId="188" fontId="3" fillId="0" borderId="1" xfId="2" applyNumberFormat="1" applyFont="1" applyBorder="1" applyAlignment="1">
      <alignment horizontal="center" vertical="center"/>
    </xf>
    <xf numFmtId="38" fontId="2" fillId="0" borderId="0" xfId="4" quotePrefix="1" applyNumberFormat="1" applyFont="1" applyAlignment="1">
      <alignment horizontal="left" vertical="top"/>
    </xf>
    <xf numFmtId="38" fontId="3" fillId="0" borderId="0" xfId="8" applyNumberFormat="1" applyFont="1" applyAlignment="1">
      <alignment horizontal="center" vertical="top"/>
    </xf>
    <xf numFmtId="38" fontId="3" fillId="0" borderId="0" xfId="8" applyNumberFormat="1" applyFont="1" applyAlignment="1">
      <alignment vertical="top"/>
    </xf>
    <xf numFmtId="190" fontId="3" fillId="2" borderId="0" xfId="8" applyNumberFormat="1" applyFont="1" applyFill="1" applyAlignment="1">
      <alignment horizontal="right" vertical="top"/>
    </xf>
    <xf numFmtId="190" fontId="3" fillId="0" borderId="0" xfId="8" applyNumberFormat="1" applyFont="1" applyAlignment="1">
      <alignment horizontal="right" vertical="top"/>
    </xf>
    <xf numFmtId="190" fontId="3" fillId="2" borderId="0" xfId="9" applyNumberFormat="1" applyFont="1" applyFill="1" applyBorder="1" applyAlignment="1">
      <alignment horizontal="right" vertical="top"/>
    </xf>
    <xf numFmtId="190" fontId="3" fillId="0" borderId="0" xfId="9" applyNumberFormat="1" applyFont="1" applyFill="1" applyBorder="1" applyAlignment="1">
      <alignment horizontal="right" vertical="top"/>
    </xf>
    <xf numFmtId="38" fontId="3" fillId="0" borderId="0" xfId="4" quotePrefix="1" applyNumberFormat="1" applyFont="1" applyAlignment="1">
      <alignment horizontal="left" vertical="top"/>
    </xf>
    <xf numFmtId="38" fontId="3" fillId="0" borderId="0" xfId="4" applyNumberFormat="1" applyFont="1" applyAlignment="1">
      <alignment vertical="top"/>
    </xf>
    <xf numFmtId="190" fontId="3" fillId="2" borderId="3" xfId="9" applyNumberFormat="1" applyFont="1" applyFill="1" applyBorder="1" applyAlignment="1">
      <alignment horizontal="right" vertical="top"/>
    </xf>
    <xf numFmtId="190" fontId="3" fillId="0" borderId="3" xfId="9" applyNumberFormat="1" applyFont="1" applyFill="1" applyBorder="1" applyAlignment="1">
      <alignment horizontal="right" vertical="top"/>
    </xf>
    <xf numFmtId="38" fontId="2" fillId="0" borderId="0" xfId="8" quotePrefix="1" applyNumberFormat="1" applyFont="1" applyAlignment="1">
      <alignment horizontal="left" vertical="top"/>
    </xf>
    <xf numFmtId="38" fontId="3" fillId="0" borderId="0" xfId="8" quotePrefix="1" applyNumberFormat="1" applyFont="1" applyAlignment="1">
      <alignment horizontal="left" vertical="top"/>
    </xf>
    <xf numFmtId="38" fontId="6" fillId="0" borderId="0" xfId="8" applyNumberFormat="1" applyFont="1" applyAlignment="1">
      <alignment horizontal="center" vertical="top"/>
    </xf>
    <xf numFmtId="195" fontId="3" fillId="2" borderId="3" xfId="9" applyNumberFormat="1" applyFont="1" applyFill="1" applyBorder="1" applyAlignment="1">
      <alignment horizontal="right" vertical="top"/>
    </xf>
    <xf numFmtId="195" fontId="3" fillId="0" borderId="3" xfId="9" applyNumberFormat="1" applyFont="1" applyFill="1" applyBorder="1" applyAlignment="1">
      <alignment horizontal="right" vertical="top"/>
    </xf>
    <xf numFmtId="192" fontId="3" fillId="0" borderId="1" xfId="7" applyFont="1" applyBorder="1" applyAlignment="1">
      <alignment horizontal="center" vertical="center"/>
    </xf>
    <xf numFmtId="190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190" fontId="3" fillId="0" borderId="1" xfId="1" applyNumberFormat="1" applyFont="1" applyBorder="1" applyAlignment="1">
      <alignment horizontal="right" vertical="center"/>
    </xf>
    <xf numFmtId="0" fontId="7" fillId="0" borderId="0" xfId="10" applyFont="1" applyAlignment="1">
      <alignment horizontal="center" vertical="center"/>
    </xf>
    <xf numFmtId="0" fontId="8" fillId="0" borderId="0" xfId="1" applyFont="1" applyAlignment="1">
      <alignment vertical="center"/>
    </xf>
    <xf numFmtId="190" fontId="7" fillId="0" borderId="0" xfId="10" applyNumberFormat="1" applyFont="1" applyAlignment="1">
      <alignment vertical="center"/>
    </xf>
    <xf numFmtId="190" fontId="7" fillId="0" borderId="0" xfId="10" applyNumberFormat="1" applyFont="1" applyAlignment="1">
      <alignment horizontal="right" vertical="center"/>
    </xf>
    <xf numFmtId="0" fontId="7" fillId="0" borderId="0" xfId="4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190" fontId="7" fillId="0" borderId="0" xfId="10" quotePrefix="1" applyNumberFormat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190" fontId="7" fillId="0" borderId="1" xfId="10" applyNumberFormat="1" applyFont="1" applyBorder="1" applyAlignment="1">
      <alignment horizontal="right" vertical="center"/>
    </xf>
    <xf numFmtId="0" fontId="8" fillId="0" borderId="0" xfId="10" applyFont="1" applyAlignment="1">
      <alignment vertical="center"/>
    </xf>
    <xf numFmtId="190" fontId="8" fillId="0" borderId="0" xfId="11" applyNumberFormat="1" applyFont="1" applyFill="1" applyBorder="1" applyAlignment="1">
      <alignment horizontal="right" vertical="center"/>
    </xf>
    <xf numFmtId="0" fontId="8" fillId="0" borderId="0" xfId="10" applyFont="1" applyAlignment="1">
      <alignment horizontal="left" vertical="center"/>
    </xf>
    <xf numFmtId="190" fontId="8" fillId="0" borderId="1" xfId="11" applyNumberFormat="1" applyFont="1" applyFill="1" applyBorder="1" applyAlignment="1">
      <alignment horizontal="right" vertical="center"/>
    </xf>
    <xf numFmtId="0" fontId="7" fillId="0" borderId="0" xfId="10" quotePrefix="1" applyFont="1" applyAlignment="1">
      <alignment horizontal="left" vertical="center"/>
    </xf>
    <xf numFmtId="0" fontId="7" fillId="0" borderId="0" xfId="10" quotePrefix="1" applyFont="1" applyAlignment="1">
      <alignment horizontal="left" vertical="center" wrapText="1"/>
    </xf>
    <xf numFmtId="190" fontId="8" fillId="2" borderId="0" xfId="11" applyNumberFormat="1" applyFont="1" applyFill="1" applyBorder="1" applyAlignment="1">
      <alignment horizontal="right" vertical="center"/>
    </xf>
    <xf numFmtId="190" fontId="8" fillId="2" borderId="1" xfId="11" applyNumberFormat="1" applyFont="1" applyFill="1" applyBorder="1" applyAlignment="1">
      <alignment horizontal="right" vertical="center"/>
    </xf>
    <xf numFmtId="190" fontId="8" fillId="2" borderId="3" xfId="11" applyNumberFormat="1" applyFont="1" applyFill="1" applyBorder="1" applyAlignment="1">
      <alignment horizontal="right" vertical="center"/>
    </xf>
    <xf numFmtId="0" fontId="2" fillId="0" borderId="0" xfId="10" quotePrefix="1" applyFont="1" applyAlignment="1">
      <alignment horizontal="left" vertical="center"/>
    </xf>
    <xf numFmtId="0" fontId="3" fillId="0" borderId="0" xfId="10" applyFont="1" applyAlignment="1">
      <alignment vertical="center"/>
    </xf>
    <xf numFmtId="190" fontId="3" fillId="0" borderId="0" xfId="11" applyNumberFormat="1" applyFont="1" applyFill="1" applyBorder="1" applyAlignment="1">
      <alignment horizontal="right" vertical="center"/>
    </xf>
    <xf numFmtId="190" fontId="3" fillId="0" borderId="1" xfId="11" applyNumberFormat="1" applyFont="1" applyFill="1" applyBorder="1" applyAlignment="1">
      <alignment horizontal="right" vertical="center"/>
    </xf>
    <xf numFmtId="0" fontId="3" fillId="0" borderId="0" xfId="10" applyFont="1" applyAlignment="1">
      <alignment horizontal="center" vertical="top"/>
    </xf>
    <xf numFmtId="190" fontId="2" fillId="0" borderId="0" xfId="10" applyNumberFormat="1" applyFont="1" applyAlignment="1">
      <alignment horizontal="center" vertical="top"/>
    </xf>
    <xf numFmtId="190" fontId="2" fillId="0" borderId="0" xfId="10" applyNumberFormat="1" applyFont="1" applyAlignment="1">
      <alignment horizontal="right" vertical="center"/>
    </xf>
    <xf numFmtId="0" fontId="2" fillId="0" borderId="0" xfId="10" applyFont="1" applyAlignment="1">
      <alignment horizontal="center" vertical="center"/>
    </xf>
    <xf numFmtId="190" fontId="2" fillId="0" borderId="0" xfId="10" quotePrefix="1" applyNumberFormat="1" applyFont="1" applyAlignment="1">
      <alignment horizontal="right" vertical="center"/>
    </xf>
    <xf numFmtId="0" fontId="2" fillId="0" borderId="0" xfId="4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190" fontId="2" fillId="0" borderId="1" xfId="11" applyNumberFormat="1" applyFont="1" applyFill="1" applyBorder="1" applyAlignment="1">
      <alignment horizontal="right" vertical="center"/>
    </xf>
    <xf numFmtId="190" fontId="2" fillId="0" borderId="0" xfId="11" applyNumberFormat="1" applyFont="1" applyFill="1" applyBorder="1" applyAlignment="1">
      <alignment horizontal="right" vertical="center"/>
    </xf>
    <xf numFmtId="190" fontId="2" fillId="0" borderId="1" xfId="10" applyNumberFormat="1" applyFont="1" applyBorder="1" applyAlignment="1">
      <alignment horizontal="right" vertical="center"/>
    </xf>
    <xf numFmtId="0" fontId="3" fillId="0" borderId="0" xfId="10" applyFont="1" applyAlignment="1">
      <alignment horizontal="left" vertical="center"/>
    </xf>
    <xf numFmtId="190" fontId="3" fillId="0" borderId="0" xfId="9" applyNumberFormat="1" applyFont="1" applyFill="1" applyBorder="1" applyAlignment="1">
      <alignment horizontal="right" vertical="center"/>
    </xf>
    <xf numFmtId="190" fontId="3" fillId="0" borderId="3" xfId="9" applyNumberFormat="1" applyFont="1" applyFill="1" applyBorder="1" applyAlignment="1">
      <alignment horizontal="right" vertical="center"/>
    </xf>
    <xf numFmtId="190" fontId="3" fillId="0" borderId="1" xfId="9" applyNumberFormat="1" applyFont="1" applyFill="1" applyBorder="1" applyAlignment="1">
      <alignment horizontal="right" vertical="center"/>
    </xf>
    <xf numFmtId="190" fontId="3" fillId="2" borderId="0" xfId="9" applyNumberFormat="1" applyFont="1" applyFill="1" applyBorder="1" applyAlignment="1">
      <alignment horizontal="right" vertical="center"/>
    </xf>
    <xf numFmtId="190" fontId="3" fillId="2" borderId="0" xfId="11" applyNumberFormat="1" applyFont="1" applyFill="1" applyBorder="1" applyAlignment="1">
      <alignment horizontal="right" vertical="center"/>
    </xf>
    <xf numFmtId="190" fontId="3" fillId="2" borderId="1" xfId="11" applyNumberFormat="1" applyFont="1" applyFill="1" applyBorder="1" applyAlignment="1">
      <alignment horizontal="right" vertical="center"/>
    </xf>
    <xf numFmtId="190" fontId="3" fillId="2" borderId="1" xfId="9" applyNumberFormat="1" applyFont="1" applyFill="1" applyBorder="1" applyAlignment="1">
      <alignment horizontal="right" vertical="center"/>
    </xf>
    <xf numFmtId="190" fontId="3" fillId="2" borderId="3" xfId="9" applyNumberFormat="1" applyFont="1" applyFill="1" applyBorder="1" applyAlignment="1">
      <alignment horizontal="right" vertical="center"/>
    </xf>
    <xf numFmtId="0" fontId="3" fillId="0" borderId="0" xfId="2" applyFont="1" applyAlignment="1">
      <alignment vertical="top"/>
    </xf>
    <xf numFmtId="190" fontId="3" fillId="2" borderId="3" xfId="2" applyNumberFormat="1" applyFont="1" applyFill="1" applyBorder="1" applyAlignment="1">
      <alignment horizontal="right" vertical="center"/>
    </xf>
    <xf numFmtId="190" fontId="3" fillId="0" borderId="0" xfId="2" applyNumberFormat="1" applyFont="1" applyAlignment="1">
      <alignment horizontal="center" vertical="top"/>
    </xf>
    <xf numFmtId="190" fontId="3" fillId="0" borderId="3" xfId="2" applyNumberFormat="1" applyFont="1" applyBorder="1" applyAlignment="1">
      <alignment horizontal="right" vertical="center"/>
    </xf>
    <xf numFmtId="190" fontId="3" fillId="0" borderId="0" xfId="2" applyNumberFormat="1" applyFont="1" applyAlignment="1">
      <alignment horizontal="right" vertical="center"/>
    </xf>
    <xf numFmtId="190" fontId="8" fillId="0" borderId="3" xfId="11" applyNumberFormat="1" applyFont="1" applyFill="1" applyBorder="1" applyAlignment="1">
      <alignment horizontal="right" vertical="center"/>
    </xf>
    <xf numFmtId="0" fontId="10" fillId="0" borderId="0" xfId="4" applyFont="1" applyAlignment="1">
      <alignment horizontal="center" vertical="center"/>
    </xf>
    <xf numFmtId="190" fontId="10" fillId="0" borderId="0" xfId="4" applyNumberFormat="1" applyFont="1" applyAlignment="1">
      <alignment horizontal="right" vertical="center"/>
    </xf>
    <xf numFmtId="188" fontId="3" fillId="2" borderId="1" xfId="4" applyNumberFormat="1" applyFont="1" applyFill="1" applyBorder="1" applyAlignment="1">
      <alignment vertical="center"/>
    </xf>
    <xf numFmtId="0" fontId="6" fillId="0" borderId="0" xfId="4" applyFont="1" applyAlignment="1">
      <alignment vertical="top"/>
    </xf>
    <xf numFmtId="0" fontId="6" fillId="0" borderId="0" xfId="4" applyFont="1"/>
    <xf numFmtId="190" fontId="3" fillId="0" borderId="1" xfId="2" applyNumberFormat="1" applyFont="1" applyBorder="1" applyAlignment="1">
      <alignment horizontal="right" vertical="center"/>
    </xf>
    <xf numFmtId="190" fontId="2" fillId="0" borderId="0" xfId="2" applyNumberFormat="1" applyFont="1" applyAlignment="1">
      <alignment horizontal="right" vertical="center"/>
    </xf>
    <xf numFmtId="190" fontId="3" fillId="0" borderId="0" xfId="2" applyNumberFormat="1" applyFont="1" applyAlignment="1">
      <alignment vertical="center"/>
    </xf>
    <xf numFmtId="190" fontId="3" fillId="0" borderId="1" xfId="2" applyNumberFormat="1" applyFont="1" applyBorder="1" applyAlignment="1">
      <alignment vertical="center"/>
    </xf>
    <xf numFmtId="190" fontId="2" fillId="0" borderId="0" xfId="2" applyNumberFormat="1" applyFont="1" applyAlignment="1">
      <alignment vertical="center"/>
    </xf>
    <xf numFmtId="190" fontId="3" fillId="0" borderId="3" xfId="2" applyNumberFormat="1" applyFont="1" applyBorder="1" applyAlignment="1">
      <alignment vertical="center"/>
    </xf>
    <xf numFmtId="0" fontId="3" fillId="0" borderId="0" xfId="15" applyFont="1" applyAlignment="1">
      <alignment vertical="top"/>
    </xf>
    <xf numFmtId="0" fontId="11" fillId="0" borderId="0" xfId="10" applyFont="1" applyAlignment="1">
      <alignment horizontal="left" vertical="center"/>
    </xf>
    <xf numFmtId="37" fontId="12" fillId="0" borderId="0" xfId="2" applyNumberFormat="1" applyFont="1" applyAlignment="1">
      <alignment vertical="top"/>
    </xf>
    <xf numFmtId="49" fontId="12" fillId="0" borderId="0" xfId="3" applyNumberFormat="1" applyFont="1" applyAlignment="1">
      <alignment horizontal="left" vertical="center"/>
    </xf>
    <xf numFmtId="190" fontId="11" fillId="0" borderId="0" xfId="3" applyNumberFormat="1" applyFont="1" applyAlignment="1">
      <alignment horizontal="center" vertical="center"/>
    </xf>
    <xf numFmtId="190" fontId="11" fillId="0" borderId="0" xfId="3" applyNumberFormat="1" applyFont="1" applyAlignment="1">
      <alignment horizontal="right" vertical="center"/>
    </xf>
    <xf numFmtId="0" fontId="11" fillId="0" borderId="0" xfId="3" applyFont="1" applyAlignment="1">
      <alignment vertical="center"/>
    </xf>
    <xf numFmtId="0" fontId="11" fillId="0" borderId="0" xfId="3" applyFont="1"/>
    <xf numFmtId="0" fontId="12" fillId="0" borderId="0" xfId="3" applyFont="1" applyAlignment="1">
      <alignment horizontal="left" vertical="center"/>
    </xf>
    <xf numFmtId="0" fontId="12" fillId="0" borderId="1" xfId="3" applyFont="1" applyBorder="1" applyAlignment="1">
      <alignment horizontal="left" vertical="center"/>
    </xf>
    <xf numFmtId="49" fontId="12" fillId="0" borderId="1" xfId="3" applyNumberFormat="1" applyFont="1" applyBorder="1" applyAlignment="1">
      <alignment horizontal="left" vertical="center"/>
    </xf>
    <xf numFmtId="190" fontId="11" fillId="0" borderId="1" xfId="3" applyNumberFormat="1" applyFont="1" applyBorder="1" applyAlignment="1">
      <alignment horizontal="center" vertical="center"/>
    </xf>
    <xf numFmtId="190" fontId="11" fillId="0" borderId="1" xfId="3" applyNumberFormat="1" applyFont="1" applyBorder="1" applyAlignment="1">
      <alignment horizontal="right" vertical="center"/>
    </xf>
    <xf numFmtId="0" fontId="11" fillId="0" borderId="1" xfId="3" applyFont="1" applyBorder="1" applyAlignment="1">
      <alignment vertical="center"/>
    </xf>
    <xf numFmtId="49" fontId="11" fillId="0" borderId="0" xfId="3" applyNumberFormat="1" applyFont="1" applyAlignment="1">
      <alignment vertical="top"/>
    </xf>
    <xf numFmtId="0" fontId="11" fillId="0" borderId="0" xfId="3" applyFont="1" applyAlignment="1">
      <alignment vertical="top"/>
    </xf>
    <xf numFmtId="190" fontId="11" fillId="0" borderId="0" xfId="3" applyNumberFormat="1" applyFont="1" applyAlignment="1">
      <alignment horizontal="center" vertical="top"/>
    </xf>
    <xf numFmtId="190" fontId="11" fillId="0" borderId="0" xfId="3" applyNumberFormat="1" applyFont="1" applyAlignment="1">
      <alignment horizontal="right" vertical="top"/>
    </xf>
    <xf numFmtId="0" fontId="12" fillId="0" borderId="0" xfId="3" applyFont="1" applyAlignment="1">
      <alignment horizontal="left" vertical="top"/>
    </xf>
    <xf numFmtId="49" fontId="12" fillId="0" borderId="0" xfId="3" applyNumberFormat="1" applyFont="1" applyAlignment="1">
      <alignment horizontal="left" vertical="top"/>
    </xf>
    <xf numFmtId="49" fontId="12" fillId="0" borderId="0" xfId="3" applyNumberFormat="1" applyFont="1" applyAlignment="1">
      <alignment horizontal="center" vertical="top"/>
    </xf>
    <xf numFmtId="189" fontId="12" fillId="0" borderId="0" xfId="2" applyNumberFormat="1" applyFont="1" applyAlignment="1">
      <alignment horizontal="right" vertical="center"/>
    </xf>
    <xf numFmtId="189" fontId="12" fillId="0" borderId="0" xfId="2" applyNumberFormat="1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horizontal="right" vertical="center"/>
    </xf>
    <xf numFmtId="190" fontId="12" fillId="0" borderId="0" xfId="1" applyNumberFormat="1" applyFont="1" applyAlignment="1">
      <alignment horizontal="center" vertical="top"/>
    </xf>
    <xf numFmtId="190" fontId="12" fillId="0" borderId="0" xfId="1" applyNumberFormat="1" applyFont="1" applyAlignment="1">
      <alignment horizontal="right" vertical="top"/>
    </xf>
    <xf numFmtId="190" fontId="12" fillId="0" borderId="0" xfId="1" applyNumberFormat="1" applyFont="1" applyAlignment="1">
      <alignment horizontal="right"/>
    </xf>
    <xf numFmtId="0" fontId="12" fillId="0" borderId="0" xfId="12" applyFont="1" applyAlignment="1">
      <alignment vertical="top"/>
    </xf>
    <xf numFmtId="190" fontId="12" fillId="0" borderId="1" xfId="3" applyNumberFormat="1" applyFont="1" applyBorder="1" applyAlignment="1">
      <alignment horizontal="center" vertical="top"/>
    </xf>
    <xf numFmtId="190" fontId="12" fillId="0" borderId="0" xfId="3" applyNumberFormat="1" applyFont="1" applyAlignment="1">
      <alignment horizontal="right" vertical="top"/>
    </xf>
    <xf numFmtId="190" fontId="12" fillId="0" borderId="1" xfId="3" applyNumberFormat="1" applyFont="1" applyBorder="1" applyAlignment="1">
      <alignment horizontal="right" vertical="top"/>
    </xf>
    <xf numFmtId="0" fontId="12" fillId="0" borderId="0" xfId="12" applyFont="1" applyAlignment="1">
      <alignment horizontal="center" vertical="top"/>
    </xf>
    <xf numFmtId="0" fontId="12" fillId="0" borderId="0" xfId="3" applyFont="1" applyAlignment="1">
      <alignment vertical="top"/>
    </xf>
    <xf numFmtId="190" fontId="11" fillId="2" borderId="0" xfId="3" applyNumberFormat="1" applyFont="1" applyFill="1" applyAlignment="1">
      <alignment horizontal="right" vertical="top"/>
    </xf>
    <xf numFmtId="49" fontId="12" fillId="0" borderId="0" xfId="3" applyNumberFormat="1" applyFont="1" applyAlignment="1">
      <alignment vertical="top"/>
    </xf>
    <xf numFmtId="0" fontId="11" fillId="0" borderId="0" xfId="3" applyFont="1" applyAlignment="1">
      <alignment horizontal="center" vertical="top"/>
    </xf>
    <xf numFmtId="49" fontId="11" fillId="0" borderId="0" xfId="2" applyNumberFormat="1" applyFont="1" applyAlignment="1">
      <alignment horizontal="left" vertical="top"/>
    </xf>
    <xf numFmtId="0" fontId="11" fillId="2" borderId="0" xfId="3" applyFont="1" applyFill="1" applyAlignment="1">
      <alignment vertical="top"/>
    </xf>
    <xf numFmtId="190" fontId="11" fillId="0" borderId="0" xfId="9" quotePrefix="1" applyNumberFormat="1" applyFont="1" applyFill="1" applyBorder="1" applyAlignment="1">
      <alignment horizontal="center" vertical="top"/>
    </xf>
    <xf numFmtId="190" fontId="11" fillId="0" borderId="0" xfId="9" quotePrefix="1" applyNumberFormat="1" applyFont="1" applyFill="1" applyBorder="1" applyAlignment="1">
      <alignment horizontal="right" vertical="top"/>
    </xf>
    <xf numFmtId="190" fontId="11" fillId="2" borderId="0" xfId="9" quotePrefix="1" applyNumberFormat="1" applyFont="1" applyFill="1" applyBorder="1" applyAlignment="1">
      <alignment horizontal="right" vertical="top"/>
    </xf>
    <xf numFmtId="190" fontId="11" fillId="0" borderId="1" xfId="9" quotePrefix="1" applyNumberFormat="1" applyFont="1" applyFill="1" applyBorder="1" applyAlignment="1">
      <alignment horizontal="right" vertical="top"/>
    </xf>
    <xf numFmtId="190" fontId="11" fillId="2" borderId="1" xfId="13" quotePrefix="1" applyNumberFormat="1" applyFont="1" applyFill="1" applyBorder="1" applyAlignment="1">
      <alignment horizontal="right" vertical="top"/>
    </xf>
    <xf numFmtId="190" fontId="11" fillId="0" borderId="0" xfId="13" quotePrefix="1" applyNumberFormat="1" applyFont="1" applyFill="1" applyBorder="1" applyAlignment="1">
      <alignment horizontal="right" vertical="top"/>
    </xf>
    <xf numFmtId="190" fontId="11" fillId="0" borderId="1" xfId="13" quotePrefix="1" applyNumberFormat="1" applyFont="1" applyFill="1" applyBorder="1" applyAlignment="1">
      <alignment horizontal="right" vertical="top"/>
    </xf>
    <xf numFmtId="0" fontId="11" fillId="0" borderId="0" xfId="2" applyFont="1" applyAlignment="1">
      <alignment vertical="top"/>
    </xf>
    <xf numFmtId="38" fontId="11" fillId="0" borderId="1" xfId="3" applyNumberFormat="1" applyFont="1" applyBorder="1" applyAlignment="1">
      <alignment vertical="center"/>
    </xf>
    <xf numFmtId="37" fontId="12" fillId="0" borderId="0" xfId="3" applyNumberFormat="1" applyFont="1" applyAlignment="1">
      <alignment horizontal="left" vertical="center"/>
    </xf>
    <xf numFmtId="0" fontId="11" fillId="0" borderId="0" xfId="3" applyFont="1" applyAlignment="1">
      <alignment horizontal="center"/>
    </xf>
    <xf numFmtId="0" fontId="12" fillId="0" borderId="0" xfId="12" applyFont="1" applyAlignment="1">
      <alignment horizontal="left" vertical="center"/>
    </xf>
    <xf numFmtId="190" fontId="12" fillId="0" borderId="0" xfId="1" applyNumberFormat="1" applyFont="1" applyAlignment="1">
      <alignment horizontal="center"/>
    </xf>
    <xf numFmtId="0" fontId="12" fillId="0" borderId="0" xfId="12" applyFont="1" applyAlignment="1">
      <alignment vertical="center"/>
    </xf>
    <xf numFmtId="190" fontId="12" fillId="0" borderId="1" xfId="3" applyNumberFormat="1" applyFont="1" applyBorder="1" applyAlignment="1">
      <alignment horizontal="center" vertical="center"/>
    </xf>
    <xf numFmtId="190" fontId="12" fillId="0" borderId="0" xfId="3" applyNumberFormat="1" applyFont="1" applyAlignment="1">
      <alignment horizontal="right" vertical="center"/>
    </xf>
    <xf numFmtId="190" fontId="12" fillId="0" borderId="1" xfId="3" applyNumberFormat="1" applyFont="1" applyBorder="1" applyAlignment="1">
      <alignment horizontal="right" vertical="center"/>
    </xf>
    <xf numFmtId="0" fontId="12" fillId="0" borderId="0" xfId="12" applyFont="1" applyAlignment="1">
      <alignment horizontal="center" vertical="center"/>
    </xf>
    <xf numFmtId="49" fontId="12" fillId="0" borderId="0" xfId="3" applyNumberFormat="1" applyFont="1" applyAlignment="1">
      <alignment vertical="center"/>
    </xf>
    <xf numFmtId="49" fontId="11" fillId="0" borderId="0" xfId="3" applyNumberFormat="1" applyFont="1" applyAlignment="1">
      <alignment vertical="center"/>
    </xf>
    <xf numFmtId="190" fontId="11" fillId="2" borderId="0" xfId="3" applyNumberFormat="1" applyFont="1" applyFill="1" applyAlignment="1">
      <alignment horizontal="right" vertical="center"/>
    </xf>
    <xf numFmtId="190" fontId="11" fillId="0" borderId="0" xfId="9" quotePrefix="1" applyNumberFormat="1" applyFont="1" applyFill="1" applyBorder="1" applyAlignment="1">
      <alignment horizontal="center" vertical="center"/>
    </xf>
    <xf numFmtId="190" fontId="11" fillId="0" borderId="0" xfId="9" quotePrefix="1" applyNumberFormat="1" applyFont="1" applyFill="1" applyBorder="1" applyAlignment="1">
      <alignment horizontal="right" vertical="center"/>
    </xf>
    <xf numFmtId="190" fontId="11" fillId="0" borderId="0" xfId="13" quotePrefix="1" applyNumberFormat="1" applyFont="1" applyFill="1" applyBorder="1" applyAlignment="1">
      <alignment horizontal="right" vertical="center"/>
    </xf>
    <xf numFmtId="190" fontId="11" fillId="0" borderId="1" xfId="13" quotePrefix="1" applyNumberFormat="1" applyFont="1" applyFill="1" applyBorder="1" applyAlignment="1">
      <alignment horizontal="right" vertical="center"/>
    </xf>
    <xf numFmtId="190" fontId="11" fillId="0" borderId="1" xfId="13" quotePrefix="1" applyNumberFormat="1" applyFont="1" applyFill="1" applyBorder="1" applyAlignment="1">
      <alignment vertical="center"/>
    </xf>
    <xf numFmtId="0" fontId="12" fillId="0" borderId="0" xfId="3" applyFont="1" applyAlignment="1">
      <alignment vertical="center"/>
    </xf>
    <xf numFmtId="190" fontId="11" fillId="2" borderId="1" xfId="3" applyNumberFormat="1" applyFont="1" applyFill="1" applyBorder="1" applyAlignment="1">
      <alignment horizontal="right" vertical="center"/>
    </xf>
    <xf numFmtId="190" fontId="11" fillId="0" borderId="0" xfId="3" quotePrefix="1" applyNumberFormat="1" applyFont="1" applyAlignment="1">
      <alignment horizontal="center" vertical="center"/>
    </xf>
    <xf numFmtId="190" fontId="11" fillId="2" borderId="3" xfId="3" applyNumberFormat="1" applyFont="1" applyFill="1" applyBorder="1" applyAlignment="1">
      <alignment horizontal="right" vertical="center"/>
    </xf>
    <xf numFmtId="190" fontId="11" fillId="0" borderId="3" xfId="3" applyNumberFormat="1" applyFont="1" applyBorder="1" applyAlignment="1">
      <alignment horizontal="right" vertical="center"/>
    </xf>
    <xf numFmtId="190" fontId="11" fillId="0" borderId="0" xfId="3" quotePrefix="1" applyNumberFormat="1" applyFont="1" applyAlignment="1">
      <alignment horizontal="right" vertical="center"/>
    </xf>
    <xf numFmtId="0" fontId="8" fillId="0" borderId="0" xfId="10" applyFont="1" applyAlignment="1">
      <alignment horizontal="center" vertical="center"/>
    </xf>
    <xf numFmtId="0" fontId="11" fillId="0" borderId="0" xfId="10" applyFont="1" applyAlignment="1">
      <alignment horizontal="center" vertical="center"/>
    </xf>
    <xf numFmtId="190" fontId="11" fillId="2" borderId="0" xfId="9" applyNumberFormat="1" applyFont="1" applyFill="1" applyBorder="1" applyAlignment="1">
      <alignment horizontal="right" vertical="top"/>
    </xf>
    <xf numFmtId="190" fontId="11" fillId="2" borderId="1" xfId="9" applyNumberFormat="1" applyFont="1" applyFill="1" applyBorder="1" applyAlignment="1">
      <alignment horizontal="right" vertical="top"/>
    </xf>
    <xf numFmtId="190" fontId="11" fillId="2" borderId="1" xfId="13" applyNumberFormat="1" applyFont="1" applyFill="1" applyBorder="1" applyAlignment="1">
      <alignment horizontal="right" vertical="top"/>
    </xf>
    <xf numFmtId="190" fontId="11" fillId="2" borderId="1" xfId="13" applyNumberFormat="1" applyFont="1" applyFill="1" applyBorder="1" applyAlignment="1">
      <alignment vertical="center"/>
    </xf>
    <xf numFmtId="190" fontId="11" fillId="2" borderId="1" xfId="13" applyNumberFormat="1" applyFont="1" applyFill="1" applyBorder="1" applyAlignment="1">
      <alignment horizontal="right" vertical="center"/>
    </xf>
    <xf numFmtId="188" fontId="3" fillId="2" borderId="4" xfId="7" applyNumberFormat="1" applyFont="1" applyFill="1" applyBorder="1" applyAlignment="1">
      <alignment horizontal="right" vertical="center"/>
    </xf>
    <xf numFmtId="188" fontId="3" fillId="0" borderId="4" xfId="7" applyNumberFormat="1" applyFont="1" applyBorder="1" applyAlignment="1">
      <alignment horizontal="right" vertical="center"/>
    </xf>
    <xf numFmtId="188" fontId="3" fillId="2" borderId="4" xfId="4" applyNumberFormat="1" applyFont="1" applyFill="1" applyBorder="1" applyAlignment="1">
      <alignment vertical="center"/>
    </xf>
    <xf numFmtId="190" fontId="3" fillId="0" borderId="4" xfId="2" applyNumberFormat="1" applyFont="1" applyBorder="1" applyAlignment="1">
      <alignment horizontal="right" vertical="center"/>
    </xf>
    <xf numFmtId="37" fontId="7" fillId="0" borderId="0" xfId="2" applyNumberFormat="1" applyFont="1" applyAlignment="1">
      <alignment vertical="top"/>
    </xf>
    <xf numFmtId="190" fontId="8" fillId="0" borderId="0" xfId="1" applyNumberFormat="1" applyFont="1" applyAlignment="1">
      <alignment horizontal="right" vertical="center"/>
    </xf>
    <xf numFmtId="0" fontId="7" fillId="0" borderId="0" xfId="1" applyFont="1" applyAlignment="1">
      <alignment vertical="center"/>
    </xf>
    <xf numFmtId="0" fontId="7" fillId="0" borderId="1" xfId="1" applyFont="1" applyBorder="1" applyAlignment="1">
      <alignment horizontal="left" vertical="center"/>
    </xf>
    <xf numFmtId="190" fontId="8" fillId="0" borderId="1" xfId="1" applyNumberFormat="1" applyFont="1" applyBorder="1" applyAlignment="1">
      <alignment horizontal="right" vertical="center"/>
    </xf>
    <xf numFmtId="0" fontId="8" fillId="0" borderId="1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190" fontId="11" fillId="0" borderId="0" xfId="3" applyNumberFormat="1" applyFont="1" applyFill="1" applyAlignment="1">
      <alignment horizontal="center" vertical="top"/>
    </xf>
    <xf numFmtId="190" fontId="11" fillId="0" borderId="0" xfId="3" applyNumberFormat="1" applyFont="1" applyFill="1" applyAlignment="1">
      <alignment horizontal="right" vertical="top"/>
    </xf>
    <xf numFmtId="0" fontId="11" fillId="0" borderId="0" xfId="3" applyFont="1" applyFill="1" applyAlignment="1">
      <alignment vertical="top"/>
    </xf>
    <xf numFmtId="190" fontId="11" fillId="0" borderId="1" xfId="3" applyNumberFormat="1" applyFont="1" applyFill="1" applyBorder="1" applyAlignment="1">
      <alignment horizontal="center" vertical="center"/>
    </xf>
    <xf numFmtId="190" fontId="11" fillId="0" borderId="1" xfId="3" applyNumberFormat="1" applyFont="1" applyFill="1" applyBorder="1" applyAlignment="1">
      <alignment horizontal="right" vertical="center"/>
    </xf>
    <xf numFmtId="0" fontId="11" fillId="0" borderId="1" xfId="3" applyFont="1" applyFill="1" applyBorder="1" applyAlignment="1">
      <alignment vertical="center"/>
    </xf>
    <xf numFmtId="0" fontId="11" fillId="0" borderId="0" xfId="3" applyFont="1" applyFill="1"/>
    <xf numFmtId="190" fontId="11" fillId="0" borderId="0" xfId="3" applyNumberFormat="1" applyFont="1" applyFill="1" applyAlignment="1">
      <alignment horizontal="center" vertical="center"/>
    </xf>
    <xf numFmtId="190" fontId="11" fillId="0" borderId="0" xfId="3" applyNumberFormat="1" applyFont="1" applyFill="1" applyAlignment="1">
      <alignment horizontal="right" vertical="center"/>
    </xf>
    <xf numFmtId="0" fontId="11" fillId="0" borderId="0" xfId="3" applyFont="1" applyFill="1" applyAlignment="1">
      <alignment vertical="center"/>
    </xf>
    <xf numFmtId="0" fontId="3" fillId="0" borderId="1" xfId="1" applyFont="1" applyBorder="1" applyAlignment="1">
      <alignment horizontal="left" vertical="center"/>
    </xf>
    <xf numFmtId="188" fontId="2" fillId="0" borderId="2" xfId="2" applyNumberFormat="1" applyFont="1" applyBorder="1" applyAlignment="1">
      <alignment horizontal="center" vertical="center"/>
    </xf>
    <xf numFmtId="189" fontId="2" fillId="0" borderId="2" xfId="2" applyNumberFormat="1" applyFont="1" applyBorder="1" applyAlignment="1">
      <alignment horizontal="center" vertical="center"/>
    </xf>
    <xf numFmtId="190" fontId="7" fillId="0" borderId="1" xfId="10" applyNumberFormat="1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/>
    </xf>
    <xf numFmtId="190" fontId="2" fillId="0" borderId="1" xfId="10" applyNumberFormat="1" applyFont="1" applyBorder="1" applyAlignment="1">
      <alignment horizontal="center" vertical="top"/>
    </xf>
    <xf numFmtId="190" fontId="2" fillId="0" borderId="6" xfId="10" applyNumberFormat="1" applyFont="1" applyBorder="1" applyAlignment="1">
      <alignment horizontal="center" vertical="top"/>
    </xf>
    <xf numFmtId="190" fontId="12" fillId="0" borderId="1" xfId="1" applyNumberFormat="1" applyFont="1" applyBorder="1" applyAlignment="1">
      <alignment horizontal="center" vertical="top"/>
    </xf>
    <xf numFmtId="189" fontId="12" fillId="0" borderId="2" xfId="2" applyNumberFormat="1" applyFont="1" applyBorder="1" applyAlignment="1">
      <alignment horizontal="center" vertical="top"/>
    </xf>
    <xf numFmtId="189" fontId="12" fillId="0" borderId="2" xfId="2" applyNumberFormat="1" applyFont="1" applyBorder="1" applyAlignment="1">
      <alignment horizontal="center" vertical="center"/>
    </xf>
  </cellXfs>
  <cellStyles count="17">
    <cellStyle name="Comma 10 17 2 3 2" xfId="14"/>
    <cellStyle name="Comma 2 2" xfId="6"/>
    <cellStyle name="Comma 3 7" xfId="13"/>
    <cellStyle name="Comma 4 2 2" xfId="16"/>
    <cellStyle name="Comma 62" xfId="9"/>
    <cellStyle name="Comma_CE-Thai" xfId="11"/>
    <cellStyle name="Excel Built-in Comma" xfId="7"/>
    <cellStyle name="Normal" xfId="0" builtinId="0"/>
    <cellStyle name="Normal 2 10 4" xfId="2"/>
    <cellStyle name="Normal 2 10 4 4" xfId="15"/>
    <cellStyle name="Normal 2 2 15" xfId="5"/>
    <cellStyle name="Normal 2 2 3" xfId="4"/>
    <cellStyle name="Normal 2 7" xfId="1"/>
    <cellStyle name="Normal 59 2 2" xfId="3"/>
    <cellStyle name="Normal_B185-Bs&amp;plT-Ye12'2006" xfId="8"/>
    <cellStyle name="Normal_California Wow 310308_1" xfId="12"/>
    <cellStyle name="Normal_CE-Thai" xfId="10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tabSelected="1" zoomScaleNormal="100" zoomScaleSheetLayoutView="130" workbookViewId="0"/>
  </sheetViews>
  <sheetFormatPr defaultColWidth="9.125" defaultRowHeight="18" customHeight="1"/>
  <cols>
    <col min="1" max="3" width="1.875" style="5" customWidth="1"/>
    <col min="4" max="4" width="44" style="5" customWidth="1"/>
    <col min="5" max="5" width="7" style="2" customWidth="1"/>
    <col min="6" max="6" width="0.875" style="2" customWidth="1"/>
    <col min="7" max="7" width="12.625" style="3" customWidth="1"/>
    <col min="8" max="8" width="0.875" style="4" customWidth="1"/>
    <col min="9" max="9" width="11.625" style="3" customWidth="1"/>
    <col min="10" max="10" width="0.875" style="4" customWidth="1"/>
    <col min="11" max="11" width="12.625" style="3" customWidth="1"/>
    <col min="12" max="12" width="0.875" style="4" customWidth="1"/>
    <col min="13" max="13" width="11.625" style="3" customWidth="1"/>
    <col min="14" max="16384" width="9.125" style="5"/>
  </cols>
  <sheetData>
    <row r="1" spans="1:13" ht="18" customHeight="1">
      <c r="A1" s="1" t="s">
        <v>0</v>
      </c>
      <c r="B1" s="1"/>
      <c r="C1" s="1"/>
      <c r="D1" s="1"/>
    </row>
    <row r="2" spans="1:13" ht="18" customHeight="1">
      <c r="A2" s="6" t="s">
        <v>1</v>
      </c>
      <c r="B2" s="6"/>
      <c r="C2" s="6"/>
      <c r="D2" s="6"/>
    </row>
    <row r="3" spans="1:13" ht="18" customHeight="1">
      <c r="A3" s="7" t="s">
        <v>2</v>
      </c>
      <c r="B3" s="7"/>
      <c r="C3" s="7"/>
      <c r="D3" s="7"/>
      <c r="E3" s="8"/>
      <c r="F3" s="8"/>
      <c r="G3" s="9"/>
      <c r="H3" s="10"/>
      <c r="I3" s="9"/>
      <c r="J3" s="10"/>
      <c r="K3" s="9"/>
      <c r="L3" s="10"/>
      <c r="M3" s="9"/>
    </row>
    <row r="4" spans="1:13" ht="20.100000000000001" customHeight="1">
      <c r="D4" s="1"/>
    </row>
    <row r="5" spans="1:13" ht="20.100000000000001" customHeight="1">
      <c r="D5" s="1"/>
      <c r="E5" s="11"/>
      <c r="F5" s="11"/>
      <c r="G5" s="279" t="s">
        <v>3</v>
      </c>
      <c r="H5" s="279"/>
      <c r="I5" s="279"/>
      <c r="J5" s="12"/>
      <c r="K5" s="279" t="s">
        <v>4</v>
      </c>
      <c r="L5" s="279"/>
      <c r="M5" s="279"/>
    </row>
    <row r="6" spans="1:13" ht="20.100000000000001" customHeight="1">
      <c r="A6" s="1"/>
      <c r="B6" s="1"/>
      <c r="C6" s="1"/>
      <c r="D6" s="1"/>
      <c r="E6" s="13"/>
      <c r="F6" s="13"/>
      <c r="G6" s="14" t="s">
        <v>5</v>
      </c>
      <c r="H6" s="15"/>
      <c r="I6" s="14" t="s">
        <v>6</v>
      </c>
      <c r="J6" s="12"/>
      <c r="K6" s="14" t="s">
        <v>5</v>
      </c>
      <c r="L6" s="15"/>
      <c r="M6" s="14" t="s">
        <v>6</v>
      </c>
    </row>
    <row r="7" spans="1:13" ht="20.100000000000001" customHeight="1">
      <c r="A7" s="1"/>
      <c r="B7" s="1"/>
      <c r="C7" s="1"/>
      <c r="D7" s="1"/>
      <c r="E7" s="13"/>
      <c r="F7" s="13"/>
      <c r="G7" s="16" t="s">
        <v>7</v>
      </c>
      <c r="H7" s="14"/>
      <c r="I7" s="14" t="s">
        <v>8</v>
      </c>
      <c r="J7" s="14"/>
      <c r="K7" s="16" t="s">
        <v>7</v>
      </c>
      <c r="L7" s="14"/>
      <c r="M7" s="14" t="s">
        <v>8</v>
      </c>
    </row>
    <row r="8" spans="1:13" ht="20.100000000000001" customHeight="1">
      <c r="A8" s="1"/>
      <c r="B8" s="1"/>
      <c r="C8" s="1"/>
      <c r="D8" s="1"/>
      <c r="E8" s="13"/>
      <c r="F8" s="13"/>
      <c r="G8" s="17" t="s">
        <v>9</v>
      </c>
      <c r="H8" s="17"/>
      <c r="I8" s="17" t="s">
        <v>10</v>
      </c>
      <c r="J8" s="18"/>
      <c r="K8" s="17" t="s">
        <v>9</v>
      </c>
      <c r="L8" s="17"/>
      <c r="M8" s="17" t="s">
        <v>10</v>
      </c>
    </row>
    <row r="9" spans="1:13" ht="20.100000000000001" customHeight="1">
      <c r="A9" s="1"/>
      <c r="B9" s="1"/>
      <c r="C9" s="1"/>
      <c r="D9" s="1"/>
      <c r="E9" s="19" t="s">
        <v>11</v>
      </c>
      <c r="F9" s="13"/>
      <c r="G9" s="20" t="s">
        <v>12</v>
      </c>
      <c r="H9" s="15"/>
      <c r="I9" s="20" t="s">
        <v>12</v>
      </c>
      <c r="J9" s="12"/>
      <c r="K9" s="20" t="s">
        <v>12</v>
      </c>
      <c r="L9" s="15"/>
      <c r="M9" s="20" t="s">
        <v>12</v>
      </c>
    </row>
    <row r="10" spans="1:13" ht="6" customHeight="1">
      <c r="A10" s="1"/>
      <c r="B10" s="1"/>
      <c r="C10" s="1"/>
      <c r="D10" s="1"/>
      <c r="E10" s="13"/>
      <c r="F10" s="13"/>
      <c r="G10" s="21"/>
      <c r="H10" s="15"/>
      <c r="I10" s="14"/>
      <c r="J10" s="12"/>
      <c r="K10" s="21"/>
      <c r="L10" s="15"/>
      <c r="M10" s="14"/>
    </row>
    <row r="11" spans="1:13" ht="20.100000000000001" customHeight="1">
      <c r="A11" s="22" t="s">
        <v>13</v>
      </c>
      <c r="B11" s="1"/>
      <c r="C11" s="1"/>
      <c r="D11" s="1"/>
      <c r="E11" s="13"/>
      <c r="F11" s="13"/>
      <c r="G11" s="21"/>
      <c r="H11" s="15"/>
      <c r="I11" s="14"/>
      <c r="J11" s="12"/>
      <c r="K11" s="21"/>
      <c r="L11" s="15"/>
      <c r="M11" s="14"/>
    </row>
    <row r="12" spans="1:13" s="25" customFormat="1" ht="6" customHeight="1">
      <c r="A12" s="22"/>
      <c r="B12" s="23"/>
      <c r="C12" s="23"/>
      <c r="D12" s="24"/>
      <c r="E12" s="13"/>
      <c r="F12" s="13"/>
      <c r="G12" s="21"/>
      <c r="H12" s="15"/>
      <c r="I12" s="14"/>
      <c r="J12" s="12"/>
      <c r="K12" s="21"/>
      <c r="L12" s="15"/>
      <c r="M12" s="14"/>
    </row>
    <row r="13" spans="1:13" ht="20.100000000000001" customHeight="1">
      <c r="A13" s="22" t="s">
        <v>14</v>
      </c>
      <c r="B13" s="1"/>
      <c r="C13" s="1"/>
      <c r="D13" s="1"/>
      <c r="E13" s="13"/>
      <c r="F13" s="13"/>
      <c r="G13" s="21"/>
      <c r="H13" s="15"/>
      <c r="I13" s="14"/>
      <c r="J13" s="12"/>
      <c r="K13" s="21"/>
      <c r="L13" s="15"/>
      <c r="M13" s="14"/>
    </row>
    <row r="14" spans="1:13" s="25" customFormat="1" ht="6" customHeight="1">
      <c r="A14" s="22"/>
      <c r="B14" s="23"/>
      <c r="C14" s="23"/>
      <c r="D14" s="24"/>
      <c r="E14" s="13"/>
      <c r="F14" s="13"/>
      <c r="G14" s="21"/>
      <c r="H14" s="15"/>
      <c r="I14" s="14"/>
      <c r="J14" s="12"/>
      <c r="K14" s="21"/>
      <c r="L14" s="15"/>
      <c r="M14" s="14"/>
    </row>
    <row r="15" spans="1:13" s="25" customFormat="1" ht="20.100000000000001" customHeight="1">
      <c r="A15" s="26" t="s">
        <v>15</v>
      </c>
      <c r="B15" s="23"/>
      <c r="C15" s="23"/>
      <c r="D15" s="24"/>
      <c r="E15" s="11"/>
      <c r="F15" s="11"/>
      <c r="G15" s="45">
        <v>3083950</v>
      </c>
      <c r="H15" s="28"/>
      <c r="I15" s="165">
        <v>2688647</v>
      </c>
      <c r="J15" s="28"/>
      <c r="K15" s="45">
        <v>937729</v>
      </c>
      <c r="L15" s="28"/>
      <c r="M15" s="165">
        <v>137639</v>
      </c>
    </row>
    <row r="16" spans="1:13" s="25" customFormat="1" ht="20.100000000000001" customHeight="1">
      <c r="A16" s="26" t="s">
        <v>16</v>
      </c>
      <c r="B16" s="23"/>
      <c r="C16" s="23"/>
      <c r="D16" s="24"/>
      <c r="E16" s="11"/>
      <c r="F16" s="11"/>
      <c r="G16" s="45">
        <v>528</v>
      </c>
      <c r="H16" s="28"/>
      <c r="I16" s="165">
        <v>527</v>
      </c>
      <c r="J16" s="28"/>
      <c r="K16" s="45">
        <v>0</v>
      </c>
      <c r="L16" s="28"/>
      <c r="M16" s="165">
        <v>0</v>
      </c>
    </row>
    <row r="17" spans="1:13" s="25" customFormat="1" ht="20.100000000000001" customHeight="1">
      <c r="A17" s="26" t="s">
        <v>17</v>
      </c>
      <c r="B17" s="23"/>
      <c r="C17" s="23"/>
      <c r="D17" s="24"/>
      <c r="F17" s="11"/>
      <c r="G17" s="27"/>
      <c r="H17" s="28"/>
      <c r="I17" s="165"/>
      <c r="J17" s="28"/>
      <c r="K17" s="27"/>
      <c r="L17" s="28"/>
      <c r="M17" s="165"/>
    </row>
    <row r="18" spans="1:13" s="25" customFormat="1" ht="20.100000000000001" customHeight="1">
      <c r="A18" s="26" t="s">
        <v>18</v>
      </c>
      <c r="B18" s="23"/>
      <c r="C18" s="23"/>
      <c r="D18" s="24"/>
      <c r="E18" s="11">
        <v>8</v>
      </c>
      <c r="F18" s="11"/>
      <c r="G18" s="45">
        <v>26450320</v>
      </c>
      <c r="H18" s="28"/>
      <c r="I18" s="165">
        <v>23916289</v>
      </c>
      <c r="J18" s="28"/>
      <c r="K18" s="45">
        <v>0</v>
      </c>
      <c r="L18" s="28"/>
      <c r="M18" s="165">
        <v>0</v>
      </c>
    </row>
    <row r="19" spans="1:13" s="25" customFormat="1" ht="20.100000000000001" customHeight="1">
      <c r="A19" s="26" t="s">
        <v>19</v>
      </c>
      <c r="B19" s="23"/>
      <c r="C19" s="23"/>
      <c r="D19" s="24"/>
      <c r="E19" s="11" t="s">
        <v>20</v>
      </c>
      <c r="F19" s="11"/>
      <c r="G19" s="45">
        <v>0</v>
      </c>
      <c r="H19" s="28"/>
      <c r="I19" s="165">
        <v>1883508</v>
      </c>
      <c r="J19" s="28"/>
      <c r="K19" s="45">
        <v>11606249</v>
      </c>
      <c r="L19" s="28"/>
      <c r="M19" s="165">
        <v>12508980</v>
      </c>
    </row>
    <row r="20" spans="1:13" s="25" customFormat="1" ht="20.100000000000001" customHeight="1">
      <c r="A20" s="161" t="s">
        <v>21</v>
      </c>
      <c r="B20" s="23"/>
      <c r="C20" s="23"/>
      <c r="D20" s="24"/>
      <c r="E20" s="11" t="s">
        <v>22</v>
      </c>
      <c r="F20" s="11"/>
      <c r="G20" s="45">
        <v>0</v>
      </c>
      <c r="H20" s="28"/>
      <c r="I20" s="165">
        <v>0</v>
      </c>
      <c r="J20" s="28"/>
      <c r="K20" s="45">
        <v>34114</v>
      </c>
      <c r="L20" s="28"/>
      <c r="M20" s="165">
        <v>18109</v>
      </c>
    </row>
    <row r="21" spans="1:13" s="25" customFormat="1" ht="20.100000000000001" customHeight="1">
      <c r="A21" s="26" t="s">
        <v>23</v>
      </c>
      <c r="B21" s="23"/>
      <c r="C21" s="23"/>
      <c r="D21" s="24"/>
      <c r="E21" s="11"/>
      <c r="F21" s="11"/>
      <c r="G21" s="45">
        <v>1300000</v>
      </c>
      <c r="H21" s="28"/>
      <c r="I21" s="165">
        <v>500000</v>
      </c>
      <c r="J21" s="28"/>
      <c r="K21" s="45">
        <v>0</v>
      </c>
      <c r="L21" s="28"/>
      <c r="M21" s="165">
        <v>0</v>
      </c>
    </row>
    <row r="22" spans="1:13" s="25" customFormat="1" ht="20.100000000000001" customHeight="1">
      <c r="A22" s="26" t="s">
        <v>24</v>
      </c>
      <c r="B22" s="23"/>
      <c r="C22" s="23"/>
      <c r="D22" s="24"/>
      <c r="E22" s="11">
        <v>9</v>
      </c>
      <c r="F22" s="11"/>
      <c r="G22" s="45">
        <v>1976971</v>
      </c>
      <c r="H22" s="28"/>
      <c r="I22" s="165">
        <v>1542398</v>
      </c>
      <c r="J22" s="28"/>
      <c r="K22" s="45">
        <v>7380</v>
      </c>
      <c r="L22" s="28"/>
      <c r="M22" s="165">
        <v>4801</v>
      </c>
    </row>
    <row r="23" spans="1:13" s="25" customFormat="1" ht="20.100000000000001" customHeight="1">
      <c r="A23" s="26" t="s">
        <v>25</v>
      </c>
      <c r="B23" s="23"/>
      <c r="C23" s="23"/>
      <c r="D23" s="24"/>
      <c r="E23" s="11"/>
      <c r="F23" s="11"/>
      <c r="G23" s="45">
        <v>671713</v>
      </c>
      <c r="H23" s="28"/>
      <c r="I23" s="165">
        <v>722480</v>
      </c>
      <c r="J23" s="28"/>
      <c r="K23" s="45">
        <v>0</v>
      </c>
      <c r="L23" s="28"/>
      <c r="M23" s="165">
        <v>0</v>
      </c>
    </row>
    <row r="24" spans="1:13" s="25" customFormat="1" ht="20.100000000000001" customHeight="1">
      <c r="A24" s="26" t="s">
        <v>26</v>
      </c>
      <c r="B24" s="23"/>
      <c r="C24" s="23"/>
      <c r="D24" s="24"/>
      <c r="E24" s="11"/>
      <c r="F24" s="11"/>
      <c r="G24" s="258">
        <v>333423</v>
      </c>
      <c r="H24" s="28"/>
      <c r="I24" s="259">
        <v>77209</v>
      </c>
      <c r="J24" s="28"/>
      <c r="K24" s="258">
        <v>10809</v>
      </c>
      <c r="L24" s="28"/>
      <c r="M24" s="259">
        <v>10647</v>
      </c>
    </row>
    <row r="25" spans="1:13" s="25" customFormat="1" ht="6" customHeight="1">
      <c r="A25" s="22"/>
      <c r="B25" s="23"/>
      <c r="C25" s="23"/>
      <c r="D25" s="24"/>
      <c r="E25" s="13"/>
      <c r="F25" s="13"/>
      <c r="G25" s="21"/>
      <c r="H25" s="15"/>
      <c r="I25" s="173"/>
      <c r="J25" s="12"/>
      <c r="K25" s="21"/>
      <c r="L25" s="15"/>
      <c r="M25" s="173"/>
    </row>
    <row r="26" spans="1:13" s="25" customFormat="1" ht="20.100000000000001" customHeight="1">
      <c r="A26" s="22" t="s">
        <v>27</v>
      </c>
      <c r="B26" s="23"/>
      <c r="C26" s="23"/>
      <c r="D26" s="24"/>
      <c r="E26" s="11"/>
      <c r="F26" s="11"/>
      <c r="G26" s="29">
        <f>SUM(G15:G24)</f>
        <v>33816905</v>
      </c>
      <c r="H26" s="31"/>
      <c r="I26" s="172">
        <f>SUM(I15:I24)</f>
        <v>31331058</v>
      </c>
      <c r="J26" s="12"/>
      <c r="K26" s="29">
        <f>SUM(K15:K24)</f>
        <v>12596281</v>
      </c>
      <c r="L26" s="31"/>
      <c r="M26" s="172">
        <f>SUM(M15:M24)</f>
        <v>12680176</v>
      </c>
    </row>
    <row r="27" spans="1:13" s="25" customFormat="1" ht="20.100000000000001" customHeight="1">
      <c r="A27" s="22"/>
      <c r="B27" s="23"/>
      <c r="C27" s="23"/>
      <c r="D27" s="24"/>
      <c r="E27" s="11"/>
      <c r="F27" s="11"/>
      <c r="G27" s="27"/>
      <c r="H27" s="31"/>
      <c r="I27" s="28"/>
      <c r="J27" s="12"/>
      <c r="K27" s="27"/>
      <c r="L27" s="31"/>
      <c r="M27" s="28"/>
    </row>
    <row r="28" spans="1:13" s="25" customFormat="1" ht="20.100000000000001" customHeight="1">
      <c r="A28" s="22" t="s">
        <v>28</v>
      </c>
      <c r="B28" s="23"/>
      <c r="C28" s="23"/>
      <c r="D28" s="24"/>
      <c r="E28" s="11"/>
      <c r="F28" s="11"/>
      <c r="G28" s="27"/>
      <c r="H28" s="31"/>
      <c r="I28" s="28"/>
      <c r="J28" s="12"/>
      <c r="K28" s="27"/>
      <c r="L28" s="31"/>
      <c r="M28" s="28"/>
    </row>
    <row r="29" spans="1:13" s="25" customFormat="1" ht="6" customHeight="1">
      <c r="A29" s="22"/>
      <c r="B29" s="23"/>
      <c r="C29" s="23"/>
      <c r="D29" s="24"/>
      <c r="E29" s="11"/>
      <c r="F29" s="11"/>
      <c r="G29" s="27"/>
      <c r="H29" s="31"/>
      <c r="I29" s="28"/>
      <c r="J29" s="12"/>
      <c r="K29" s="27"/>
      <c r="L29" s="31"/>
      <c r="M29" s="28"/>
    </row>
    <row r="30" spans="1:13" s="25" customFormat="1" ht="20.100000000000001" customHeight="1">
      <c r="A30" s="26" t="s">
        <v>29</v>
      </c>
      <c r="B30" s="23"/>
      <c r="C30" s="23"/>
      <c r="D30" s="24"/>
      <c r="E30" s="11">
        <v>10.1</v>
      </c>
      <c r="F30" s="11"/>
      <c r="G30" s="45">
        <v>1692865</v>
      </c>
      <c r="H30" s="28"/>
      <c r="I30" s="28">
        <v>1710144</v>
      </c>
      <c r="J30" s="28"/>
      <c r="K30" s="45">
        <v>5853</v>
      </c>
      <c r="L30" s="28"/>
      <c r="M30" s="28">
        <v>5846</v>
      </c>
    </row>
    <row r="31" spans="1:13" s="25" customFormat="1" ht="20.100000000000001" customHeight="1">
      <c r="A31" s="26" t="s">
        <v>30</v>
      </c>
      <c r="B31" s="23"/>
      <c r="C31" s="23"/>
      <c r="D31" s="24"/>
      <c r="E31" s="11">
        <v>10.199999999999999</v>
      </c>
      <c r="F31" s="11"/>
      <c r="G31" s="45">
        <v>37131</v>
      </c>
      <c r="H31" s="28"/>
      <c r="I31" s="28">
        <v>37131</v>
      </c>
      <c r="J31" s="28"/>
      <c r="K31" s="45">
        <v>0</v>
      </c>
      <c r="L31" s="28"/>
      <c r="M31" s="28">
        <v>0</v>
      </c>
    </row>
    <row r="32" spans="1:13" s="25" customFormat="1" ht="20.100000000000001" customHeight="1">
      <c r="A32" s="26" t="s">
        <v>31</v>
      </c>
      <c r="B32" s="23"/>
      <c r="C32" s="23"/>
      <c r="D32" s="24"/>
      <c r="E32" s="23">
        <v>11</v>
      </c>
      <c r="F32" s="11"/>
      <c r="G32" s="45">
        <v>1479465</v>
      </c>
      <c r="H32" s="28"/>
      <c r="I32" s="165">
        <v>1470460</v>
      </c>
      <c r="J32" s="28"/>
      <c r="K32" s="45">
        <v>1499400</v>
      </c>
      <c r="L32" s="28"/>
      <c r="M32" s="165">
        <v>1499400</v>
      </c>
    </row>
    <row r="33" spans="1:13" s="25" customFormat="1" ht="20.100000000000001" customHeight="1">
      <c r="A33" s="26" t="s">
        <v>32</v>
      </c>
      <c r="B33" s="23"/>
      <c r="C33" s="23"/>
      <c r="D33" s="24"/>
      <c r="E33" s="23">
        <v>11</v>
      </c>
      <c r="F33" s="11"/>
      <c r="G33" s="45">
        <v>0</v>
      </c>
      <c r="H33" s="28"/>
      <c r="I33" s="165">
        <v>0</v>
      </c>
      <c r="J33" s="28"/>
      <c r="K33" s="45">
        <v>11044542</v>
      </c>
      <c r="L33" s="28"/>
      <c r="M33" s="165">
        <v>10755420</v>
      </c>
    </row>
    <row r="34" spans="1:13" s="25" customFormat="1" ht="20.100000000000001" customHeight="1">
      <c r="A34" s="26" t="s">
        <v>33</v>
      </c>
      <c r="B34" s="23"/>
      <c r="C34" s="23"/>
      <c r="D34" s="24"/>
      <c r="E34" s="11">
        <v>8</v>
      </c>
      <c r="F34" s="11"/>
      <c r="G34" s="45">
        <v>17479223</v>
      </c>
      <c r="H34" s="28"/>
      <c r="I34" s="165">
        <v>12697791</v>
      </c>
      <c r="J34" s="28"/>
      <c r="K34" s="45">
        <v>0</v>
      </c>
      <c r="L34" s="28"/>
      <c r="M34" s="165">
        <v>0</v>
      </c>
    </row>
    <row r="35" spans="1:13" s="25" customFormat="1" ht="20.100000000000001" customHeight="1">
      <c r="A35" s="161" t="s">
        <v>34</v>
      </c>
      <c r="B35" s="23"/>
      <c r="C35" s="23"/>
      <c r="D35" s="24"/>
      <c r="E35" s="11" t="s">
        <v>22</v>
      </c>
      <c r="F35" s="11"/>
      <c r="G35" s="45">
        <v>0</v>
      </c>
      <c r="H35" s="28"/>
      <c r="I35" s="165">
        <v>0</v>
      </c>
      <c r="J35" s="28"/>
      <c r="K35" s="45">
        <v>10542200</v>
      </c>
      <c r="L35" s="28"/>
      <c r="M35" s="165">
        <v>5177200</v>
      </c>
    </row>
    <row r="36" spans="1:13" s="25" customFormat="1" ht="20.100000000000001" customHeight="1">
      <c r="A36" s="26" t="s">
        <v>35</v>
      </c>
      <c r="B36" s="23"/>
      <c r="C36" s="23"/>
      <c r="D36" s="24"/>
      <c r="E36" s="23"/>
      <c r="F36" s="11"/>
      <c r="G36" s="45">
        <v>594926</v>
      </c>
      <c r="H36" s="28"/>
      <c r="I36" s="165">
        <v>611187</v>
      </c>
      <c r="J36" s="28"/>
      <c r="K36" s="45">
        <v>14129</v>
      </c>
      <c r="L36" s="28"/>
      <c r="M36" s="165">
        <v>14628</v>
      </c>
    </row>
    <row r="37" spans="1:13" s="25" customFormat="1" ht="20.100000000000001" customHeight="1">
      <c r="A37" s="26" t="s">
        <v>36</v>
      </c>
      <c r="B37" s="23"/>
      <c r="C37" s="167"/>
      <c r="E37" s="23"/>
      <c r="F37" s="11"/>
      <c r="G37" s="45">
        <v>1108263</v>
      </c>
      <c r="H37" s="28"/>
      <c r="I37" s="165">
        <v>1113327</v>
      </c>
      <c r="J37" s="28"/>
      <c r="K37" s="45">
        <v>24131</v>
      </c>
      <c r="L37" s="28"/>
      <c r="M37" s="165">
        <v>24965</v>
      </c>
    </row>
    <row r="38" spans="1:13" s="25" customFormat="1" ht="20.100000000000001" customHeight="1">
      <c r="A38" s="26" t="s">
        <v>37</v>
      </c>
      <c r="B38" s="23"/>
      <c r="C38" s="167"/>
      <c r="D38" s="168"/>
      <c r="E38" s="23"/>
      <c r="F38" s="11"/>
      <c r="G38" s="45">
        <v>629526</v>
      </c>
      <c r="H38" s="28"/>
      <c r="I38" s="165">
        <v>622468</v>
      </c>
      <c r="J38" s="28"/>
      <c r="K38" s="45">
        <v>84</v>
      </c>
      <c r="L38" s="28"/>
      <c r="M38" s="165">
        <v>229</v>
      </c>
    </row>
    <row r="39" spans="1:13" s="25" customFormat="1" ht="20.100000000000001" customHeight="1">
      <c r="A39" s="26" t="s">
        <v>38</v>
      </c>
      <c r="B39" s="23"/>
      <c r="C39" s="23"/>
      <c r="D39" s="24"/>
      <c r="E39" s="11"/>
      <c r="F39" s="11"/>
      <c r="G39" s="45">
        <v>156172</v>
      </c>
      <c r="H39" s="28"/>
      <c r="I39" s="165">
        <v>164680</v>
      </c>
      <c r="J39" s="28"/>
      <c r="K39" s="45">
        <v>0</v>
      </c>
      <c r="L39" s="28"/>
      <c r="M39" s="165">
        <v>0</v>
      </c>
    </row>
    <row r="40" spans="1:13" s="25" customFormat="1" ht="20.100000000000001" customHeight="1">
      <c r="A40" s="26" t="s">
        <v>39</v>
      </c>
      <c r="B40" s="23"/>
      <c r="C40" s="23"/>
      <c r="D40" s="24"/>
      <c r="E40" s="23"/>
      <c r="F40" s="11"/>
      <c r="G40" s="169">
        <v>201414</v>
      </c>
      <c r="H40" s="28"/>
      <c r="I40" s="172">
        <v>208619</v>
      </c>
      <c r="J40" s="28"/>
      <c r="K40" s="169">
        <v>3287</v>
      </c>
      <c r="L40" s="28"/>
      <c r="M40" s="172">
        <v>3287</v>
      </c>
    </row>
    <row r="41" spans="1:13" s="25" customFormat="1" ht="6" customHeight="1">
      <c r="A41" s="22"/>
      <c r="B41" s="23"/>
      <c r="C41" s="23"/>
      <c r="D41" s="24"/>
      <c r="E41" s="13"/>
      <c r="F41" s="13"/>
      <c r="G41" s="21"/>
      <c r="H41" s="15"/>
      <c r="I41" s="173"/>
      <c r="J41" s="12"/>
      <c r="K41" s="21"/>
      <c r="L41" s="15"/>
      <c r="M41" s="173"/>
    </row>
    <row r="42" spans="1:13" s="25" customFormat="1" ht="20.100000000000001" customHeight="1">
      <c r="A42" s="22" t="s">
        <v>40</v>
      </c>
      <c r="B42" s="23"/>
      <c r="C42" s="23"/>
      <c r="D42" s="24"/>
      <c r="E42" s="11"/>
      <c r="F42" s="11"/>
      <c r="G42" s="29">
        <f>SUM(G30:G40)</f>
        <v>23378985</v>
      </c>
      <c r="H42" s="31"/>
      <c r="I42" s="172">
        <f>SUM(I29:I40)</f>
        <v>18635807</v>
      </c>
      <c r="J42" s="12"/>
      <c r="K42" s="29">
        <f>SUM(K30:K40)</f>
        <v>23133626</v>
      </c>
      <c r="L42" s="31"/>
      <c r="M42" s="172">
        <f>SUM(M29:M40)</f>
        <v>17480975</v>
      </c>
    </row>
    <row r="43" spans="1:13" s="25" customFormat="1" ht="6" customHeight="1">
      <c r="A43" s="22"/>
      <c r="B43" s="23"/>
      <c r="C43" s="23"/>
      <c r="D43" s="24"/>
      <c r="E43" s="13"/>
      <c r="F43" s="13"/>
      <c r="G43" s="21"/>
      <c r="H43" s="15"/>
      <c r="I43" s="173"/>
      <c r="J43" s="12"/>
      <c r="K43" s="21"/>
      <c r="L43" s="15"/>
      <c r="M43" s="173"/>
    </row>
    <row r="44" spans="1:13" s="25" customFormat="1" ht="20.100000000000001" customHeight="1" thickBot="1">
      <c r="A44" s="22" t="s">
        <v>41</v>
      </c>
      <c r="B44" s="23"/>
      <c r="C44" s="23"/>
      <c r="D44" s="24"/>
      <c r="E44" s="32"/>
      <c r="F44" s="32"/>
      <c r="G44" s="33">
        <f>G26+G42</f>
        <v>57195890</v>
      </c>
      <c r="H44" s="31"/>
      <c r="I44" s="164">
        <f>+I26+I42</f>
        <v>49966865</v>
      </c>
      <c r="J44" s="12"/>
      <c r="K44" s="33">
        <f>K26+K42</f>
        <v>35729907</v>
      </c>
      <c r="L44" s="31"/>
      <c r="M44" s="164">
        <f>+M26+M42</f>
        <v>30161151</v>
      </c>
    </row>
    <row r="45" spans="1:13" s="25" customFormat="1" ht="20.100000000000001" customHeight="1" thickTop="1">
      <c r="A45" s="22"/>
      <c r="B45" s="23"/>
      <c r="C45" s="23"/>
      <c r="D45" s="24"/>
      <c r="E45" s="32"/>
      <c r="F45" s="32"/>
      <c r="G45" s="28"/>
      <c r="H45" s="31"/>
      <c r="I45" s="28"/>
      <c r="J45" s="12"/>
      <c r="K45" s="28"/>
      <c r="L45" s="31"/>
      <c r="M45" s="28"/>
    </row>
    <row r="46" spans="1:13" s="25" customFormat="1" ht="20.100000000000001" customHeight="1">
      <c r="A46" s="22"/>
      <c r="B46" s="23"/>
      <c r="C46" s="23"/>
      <c r="D46" s="24"/>
      <c r="E46" s="32"/>
      <c r="F46" s="32"/>
      <c r="G46" s="28"/>
      <c r="H46" s="31"/>
      <c r="I46" s="28"/>
      <c r="J46" s="12"/>
      <c r="K46" s="28"/>
      <c r="L46" s="31"/>
      <c r="M46" s="28"/>
    </row>
    <row r="47" spans="1:13" s="25" customFormat="1" ht="20.100000000000001" customHeight="1">
      <c r="A47" s="22"/>
      <c r="B47" s="23"/>
      <c r="C47" s="23"/>
      <c r="D47" s="24"/>
      <c r="E47" s="32"/>
      <c r="F47" s="32"/>
      <c r="G47" s="28"/>
      <c r="H47" s="31"/>
      <c r="I47" s="28"/>
      <c r="J47" s="12"/>
      <c r="K47" s="28"/>
      <c r="L47" s="31"/>
      <c r="M47" s="28"/>
    </row>
    <row r="48" spans="1:13" s="25" customFormat="1" ht="20.100000000000001" customHeight="1">
      <c r="A48" s="22"/>
      <c r="B48" s="23"/>
      <c r="C48" s="23"/>
      <c r="D48" s="24"/>
      <c r="E48" s="32"/>
      <c r="F48" s="32"/>
      <c r="G48" s="28"/>
      <c r="H48" s="31"/>
      <c r="I48" s="28"/>
      <c r="J48" s="12"/>
      <c r="K48" s="28"/>
      <c r="L48" s="31"/>
      <c r="M48" s="28"/>
    </row>
    <row r="49" spans="1:13" s="25" customFormat="1" ht="20.100000000000001" customHeight="1">
      <c r="A49" s="22"/>
      <c r="B49" s="23"/>
      <c r="C49" s="23"/>
      <c r="D49" s="24"/>
      <c r="E49" s="32"/>
      <c r="F49" s="32"/>
      <c r="G49" s="28"/>
      <c r="H49" s="31"/>
      <c r="I49" s="28"/>
      <c r="J49" s="12"/>
      <c r="K49" s="28"/>
      <c r="L49" s="31"/>
      <c r="M49" s="28"/>
    </row>
    <row r="50" spans="1:13" s="25" customFormat="1" ht="20.100000000000001" customHeight="1">
      <c r="A50" s="22"/>
      <c r="B50" s="23"/>
      <c r="C50" s="23"/>
      <c r="D50" s="24"/>
      <c r="E50" s="32"/>
      <c r="F50" s="32"/>
      <c r="G50" s="28"/>
      <c r="H50" s="31"/>
      <c r="I50" s="28"/>
      <c r="J50" s="12"/>
      <c r="K50" s="28"/>
      <c r="L50" s="31"/>
      <c r="M50" s="28"/>
    </row>
    <row r="51" spans="1:13" s="25" customFormat="1" ht="20.100000000000001" customHeight="1">
      <c r="A51" s="22"/>
      <c r="B51" s="23"/>
      <c r="C51" s="23"/>
      <c r="D51" s="24"/>
      <c r="E51" s="32"/>
      <c r="F51" s="32"/>
      <c r="G51" s="28"/>
      <c r="H51" s="31"/>
      <c r="I51" s="28"/>
      <c r="J51" s="12"/>
      <c r="K51" s="28"/>
      <c r="L51" s="31"/>
      <c r="M51" s="28"/>
    </row>
    <row r="52" spans="1:13" s="25" customFormat="1" ht="15" customHeight="1">
      <c r="A52" s="22"/>
      <c r="B52" s="23"/>
      <c r="C52" s="23"/>
      <c r="D52" s="24"/>
      <c r="E52" s="32"/>
      <c r="F52" s="32"/>
      <c r="G52" s="28"/>
      <c r="H52" s="31"/>
      <c r="I52" s="28"/>
      <c r="J52" s="12"/>
      <c r="K52" s="28"/>
      <c r="L52" s="31"/>
      <c r="M52" s="28"/>
    </row>
    <row r="53" spans="1:13" ht="21.95" customHeight="1">
      <c r="A53" s="35" t="s">
        <v>42</v>
      </c>
      <c r="B53" s="36"/>
      <c r="C53" s="36"/>
      <c r="D53" s="36"/>
      <c r="E53" s="36"/>
      <c r="F53" s="36"/>
      <c r="G53" s="37"/>
      <c r="H53" s="37"/>
      <c r="I53" s="37"/>
      <c r="J53" s="37"/>
      <c r="K53" s="37"/>
      <c r="L53" s="37"/>
      <c r="M53" s="37"/>
    </row>
    <row r="54" spans="1:13" ht="18" customHeight="1">
      <c r="A54" s="1" t="str">
        <f>A1</f>
        <v>บริษัท ศรีสวัสดิ์ คอร์ปอเรชั่น จำกัด (มหาชน)</v>
      </c>
      <c r="B54" s="1"/>
      <c r="C54" s="1"/>
      <c r="D54" s="1"/>
    </row>
    <row r="55" spans="1:13" ht="18" customHeight="1">
      <c r="A55" s="38" t="s">
        <v>43</v>
      </c>
      <c r="B55" s="38"/>
      <c r="C55" s="38"/>
      <c r="D55" s="38"/>
    </row>
    <row r="56" spans="1:13" ht="18" customHeight="1">
      <c r="A56" s="39" t="str">
        <f>+A3</f>
        <v>ณ วันที่ 30 มิถุนายน พ.ศ. 2565</v>
      </c>
      <c r="B56" s="39"/>
      <c r="C56" s="39"/>
      <c r="D56" s="39"/>
      <c r="E56" s="8"/>
      <c r="F56" s="8"/>
      <c r="G56" s="9"/>
      <c r="H56" s="10"/>
      <c r="I56" s="9"/>
      <c r="J56" s="10"/>
      <c r="K56" s="9"/>
      <c r="L56" s="10"/>
      <c r="M56" s="9"/>
    </row>
    <row r="57" spans="1:13" ht="20.100000000000001" customHeight="1"/>
    <row r="58" spans="1:13" ht="20.100000000000001" customHeight="1">
      <c r="E58" s="11"/>
      <c r="F58" s="11"/>
      <c r="G58" s="279" t="s">
        <v>3</v>
      </c>
      <c r="H58" s="279"/>
      <c r="I58" s="279"/>
      <c r="J58" s="12"/>
      <c r="K58" s="279" t="s">
        <v>4</v>
      </c>
      <c r="L58" s="279"/>
      <c r="M58" s="279"/>
    </row>
    <row r="59" spans="1:13" ht="20.100000000000001" customHeight="1">
      <c r="A59" s="1"/>
      <c r="B59" s="1"/>
      <c r="C59" s="1"/>
      <c r="D59" s="1"/>
      <c r="E59" s="13"/>
      <c r="F59" s="13"/>
      <c r="G59" s="14" t="s">
        <v>5</v>
      </c>
      <c r="H59" s="15"/>
      <c r="I59" s="14" t="s">
        <v>6</v>
      </c>
      <c r="J59" s="12"/>
      <c r="K59" s="14" t="s">
        <v>5</v>
      </c>
      <c r="L59" s="15"/>
      <c r="M59" s="14" t="s">
        <v>6</v>
      </c>
    </row>
    <row r="60" spans="1:13" ht="20.100000000000001" customHeight="1">
      <c r="A60" s="1"/>
      <c r="B60" s="1"/>
      <c r="C60" s="1"/>
      <c r="D60" s="1"/>
      <c r="E60" s="13"/>
      <c r="F60" s="13"/>
      <c r="G60" s="16" t="s">
        <v>7</v>
      </c>
      <c r="H60" s="14"/>
      <c r="I60" s="14" t="s">
        <v>8</v>
      </c>
      <c r="J60" s="14"/>
      <c r="K60" s="16" t="s">
        <v>7</v>
      </c>
      <c r="L60" s="14"/>
      <c r="M60" s="14" t="s">
        <v>8</v>
      </c>
    </row>
    <row r="61" spans="1:13" ht="20.100000000000001" customHeight="1">
      <c r="A61" s="1"/>
      <c r="B61" s="1"/>
      <c r="C61" s="1"/>
      <c r="D61" s="1"/>
      <c r="E61" s="13"/>
      <c r="F61" s="13"/>
      <c r="G61" s="17" t="s">
        <v>9</v>
      </c>
      <c r="H61" s="17"/>
      <c r="I61" s="17" t="s">
        <v>10</v>
      </c>
      <c r="J61" s="18"/>
      <c r="K61" s="17" t="s">
        <v>9</v>
      </c>
      <c r="L61" s="17"/>
      <c r="M61" s="17" t="s">
        <v>10</v>
      </c>
    </row>
    <row r="62" spans="1:13" ht="20.100000000000001" customHeight="1">
      <c r="E62" s="19" t="s">
        <v>11</v>
      </c>
      <c r="F62" s="13"/>
      <c r="G62" s="20" t="s">
        <v>12</v>
      </c>
      <c r="H62" s="15"/>
      <c r="I62" s="20" t="s">
        <v>12</v>
      </c>
      <c r="J62" s="12"/>
      <c r="K62" s="20" t="s">
        <v>12</v>
      </c>
      <c r="L62" s="15"/>
      <c r="M62" s="20" t="s">
        <v>12</v>
      </c>
    </row>
    <row r="63" spans="1:13" ht="6" customHeight="1">
      <c r="E63" s="13"/>
      <c r="F63" s="13"/>
      <c r="G63" s="21"/>
      <c r="H63" s="15"/>
      <c r="I63" s="14"/>
      <c r="J63" s="12"/>
      <c r="K63" s="21"/>
      <c r="L63" s="15"/>
      <c r="M63" s="14"/>
    </row>
    <row r="64" spans="1:13" ht="20.100000000000001" customHeight="1">
      <c r="A64" s="22" t="s">
        <v>44</v>
      </c>
      <c r="B64" s="1"/>
      <c r="C64" s="1"/>
      <c r="D64" s="1"/>
      <c r="E64" s="11"/>
      <c r="F64" s="11"/>
      <c r="G64" s="27"/>
      <c r="H64" s="31"/>
      <c r="I64" s="28"/>
      <c r="J64" s="12"/>
      <c r="K64" s="27"/>
      <c r="L64" s="31"/>
      <c r="M64" s="28"/>
    </row>
    <row r="65" spans="1:13" ht="6" customHeight="1">
      <c r="A65" s="22"/>
      <c r="B65" s="1"/>
      <c r="C65" s="1"/>
      <c r="D65" s="1"/>
      <c r="E65" s="11"/>
      <c r="F65" s="11"/>
      <c r="G65" s="27"/>
      <c r="H65" s="31"/>
      <c r="I65" s="28"/>
      <c r="J65" s="12"/>
      <c r="K65" s="27"/>
      <c r="L65" s="31"/>
      <c r="M65" s="28"/>
    </row>
    <row r="66" spans="1:13" ht="20.100000000000001" customHeight="1">
      <c r="A66" s="22" t="s">
        <v>45</v>
      </c>
      <c r="B66" s="1"/>
      <c r="C66" s="1"/>
      <c r="D66" s="1"/>
      <c r="E66" s="11"/>
      <c r="F66" s="11"/>
      <c r="G66" s="27"/>
      <c r="H66" s="31"/>
      <c r="I66" s="28"/>
      <c r="J66" s="12"/>
      <c r="K66" s="27"/>
      <c r="L66" s="31"/>
      <c r="M66" s="28"/>
    </row>
    <row r="67" spans="1:13" ht="6" customHeight="1">
      <c r="A67" s="22"/>
      <c r="B67" s="1"/>
      <c r="C67" s="1"/>
      <c r="D67" s="1"/>
      <c r="E67" s="11"/>
      <c r="F67" s="11"/>
      <c r="G67" s="27"/>
      <c r="H67" s="31"/>
      <c r="I67" s="28"/>
      <c r="J67" s="12"/>
      <c r="K67" s="27"/>
      <c r="L67" s="31"/>
      <c r="M67" s="28"/>
    </row>
    <row r="68" spans="1:13" s="25" customFormat="1" ht="20.100000000000001" customHeight="1">
      <c r="A68" s="26" t="s">
        <v>46</v>
      </c>
      <c r="B68" s="23"/>
      <c r="C68" s="23"/>
      <c r="D68" s="24"/>
      <c r="E68" s="23">
        <v>12</v>
      </c>
      <c r="F68" s="11"/>
      <c r="G68" s="45">
        <v>62091</v>
      </c>
      <c r="H68" s="28"/>
      <c r="I68" s="165">
        <v>169901</v>
      </c>
      <c r="J68" s="28"/>
      <c r="K68" s="45">
        <v>0</v>
      </c>
      <c r="L68" s="28"/>
      <c r="M68" s="165">
        <v>0</v>
      </c>
    </row>
    <row r="69" spans="1:13" s="25" customFormat="1" ht="20.100000000000001" customHeight="1">
      <c r="A69" s="26" t="s">
        <v>47</v>
      </c>
      <c r="B69" s="23"/>
      <c r="C69" s="23"/>
      <c r="D69" s="24"/>
      <c r="E69" s="23"/>
      <c r="F69" s="11"/>
      <c r="G69" s="45">
        <v>6000</v>
      </c>
      <c r="H69" s="28"/>
      <c r="I69" s="165">
        <v>6000</v>
      </c>
      <c r="J69" s="28"/>
      <c r="K69" s="45">
        <v>0</v>
      </c>
      <c r="L69" s="28"/>
      <c r="M69" s="165">
        <v>0</v>
      </c>
    </row>
    <row r="70" spans="1:13" s="25" customFormat="1" ht="20.100000000000001" customHeight="1">
      <c r="A70" s="26" t="s">
        <v>48</v>
      </c>
      <c r="B70" s="23"/>
      <c r="C70" s="23"/>
      <c r="D70" s="24"/>
      <c r="E70" s="23">
        <v>13</v>
      </c>
      <c r="F70" s="11"/>
      <c r="G70" s="45">
        <v>6838038</v>
      </c>
      <c r="H70" s="28"/>
      <c r="I70" s="165">
        <v>500000</v>
      </c>
      <c r="J70" s="28"/>
      <c r="K70" s="45">
        <v>6686646</v>
      </c>
      <c r="L70" s="28"/>
      <c r="M70" s="165">
        <v>500000</v>
      </c>
    </row>
    <row r="71" spans="1:13" s="25" customFormat="1" ht="20.100000000000001" customHeight="1">
      <c r="A71" s="26" t="s">
        <v>49</v>
      </c>
      <c r="B71" s="23"/>
      <c r="C71" s="23"/>
      <c r="D71" s="24"/>
      <c r="E71" s="11"/>
      <c r="F71" s="11"/>
      <c r="G71" s="45"/>
      <c r="H71" s="28"/>
      <c r="I71" s="165"/>
      <c r="J71" s="28"/>
      <c r="K71" s="45"/>
      <c r="L71" s="28"/>
      <c r="M71" s="165"/>
    </row>
    <row r="72" spans="1:13" s="25" customFormat="1" ht="20.100000000000001" customHeight="1">
      <c r="A72" s="26" t="s">
        <v>50</v>
      </c>
      <c r="B72" s="23"/>
      <c r="C72" s="23"/>
      <c r="D72" s="24"/>
      <c r="E72" s="23">
        <v>13</v>
      </c>
      <c r="F72" s="11"/>
      <c r="G72" s="45">
        <v>1573847</v>
      </c>
      <c r="H72" s="28"/>
      <c r="I72" s="165">
        <v>2798774</v>
      </c>
      <c r="J72" s="28"/>
      <c r="K72" s="45">
        <v>1122513</v>
      </c>
      <c r="L72" s="28"/>
      <c r="M72" s="165">
        <v>1322440</v>
      </c>
    </row>
    <row r="73" spans="1:13" s="25" customFormat="1" ht="20.100000000000001" customHeight="1">
      <c r="A73" s="26" t="s">
        <v>51</v>
      </c>
      <c r="B73" s="23"/>
      <c r="C73" s="23"/>
      <c r="D73" s="24"/>
      <c r="E73" s="23">
        <v>14</v>
      </c>
      <c r="F73" s="11"/>
      <c r="G73" s="45">
        <v>484351</v>
      </c>
      <c r="H73" s="28"/>
      <c r="I73" s="165">
        <v>508660</v>
      </c>
      <c r="J73" s="28"/>
      <c r="K73" s="45">
        <v>1284</v>
      </c>
      <c r="L73" s="28"/>
      <c r="M73" s="165">
        <v>1251</v>
      </c>
    </row>
    <row r="74" spans="1:13" s="25" customFormat="1" ht="20.100000000000001" customHeight="1">
      <c r="A74" s="26" t="s">
        <v>52</v>
      </c>
      <c r="B74" s="23"/>
      <c r="C74" s="23"/>
      <c r="D74" s="24"/>
      <c r="E74" s="23">
        <v>15</v>
      </c>
      <c r="F74" s="11"/>
      <c r="G74" s="45">
        <v>2179173</v>
      </c>
      <c r="H74" s="28"/>
      <c r="I74" s="165">
        <v>2694978</v>
      </c>
      <c r="J74" s="28"/>
      <c r="K74" s="45">
        <v>140486</v>
      </c>
      <c r="L74" s="28"/>
      <c r="M74" s="165">
        <v>118376</v>
      </c>
    </row>
    <row r="75" spans="1:13" s="25" customFormat="1" ht="20.100000000000001" customHeight="1">
      <c r="A75" s="26" t="s">
        <v>53</v>
      </c>
      <c r="B75" s="23"/>
      <c r="C75" s="23"/>
      <c r="D75" s="24"/>
      <c r="E75" s="23">
        <v>16</v>
      </c>
      <c r="F75" s="11"/>
      <c r="G75" s="45">
        <v>7294555</v>
      </c>
      <c r="H75" s="28"/>
      <c r="I75" s="165">
        <v>5793803</v>
      </c>
      <c r="J75" s="28"/>
      <c r="K75" s="45">
        <v>7294555</v>
      </c>
      <c r="L75" s="28"/>
      <c r="M75" s="165">
        <v>5793803</v>
      </c>
    </row>
    <row r="76" spans="1:13" s="25" customFormat="1" ht="20.100000000000001" customHeight="1">
      <c r="A76" s="26" t="s">
        <v>54</v>
      </c>
      <c r="B76" s="23"/>
      <c r="C76" s="23"/>
      <c r="D76" s="24"/>
      <c r="E76" s="11"/>
      <c r="F76" s="11"/>
      <c r="G76" s="45">
        <v>459995</v>
      </c>
      <c r="H76" s="28"/>
      <c r="I76" s="165">
        <v>671288</v>
      </c>
      <c r="J76" s="28"/>
      <c r="K76" s="45">
        <v>0</v>
      </c>
      <c r="L76" s="28"/>
      <c r="M76" s="165">
        <v>0</v>
      </c>
    </row>
    <row r="77" spans="1:13" s="25" customFormat="1" ht="20.100000000000001" customHeight="1">
      <c r="A77" s="26" t="s">
        <v>55</v>
      </c>
      <c r="B77" s="23"/>
      <c r="C77" s="23"/>
      <c r="D77" s="24"/>
      <c r="E77" s="11"/>
      <c r="F77" s="11"/>
      <c r="G77" s="169">
        <v>133695</v>
      </c>
      <c r="H77" s="28"/>
      <c r="I77" s="172">
        <v>108591</v>
      </c>
      <c r="J77" s="28"/>
      <c r="K77" s="169">
        <v>5056</v>
      </c>
      <c r="L77" s="28"/>
      <c r="M77" s="172">
        <v>5127</v>
      </c>
    </row>
    <row r="78" spans="1:13" s="25" customFormat="1" ht="6" customHeight="1">
      <c r="A78" s="22"/>
      <c r="B78" s="23"/>
      <c r="C78" s="23"/>
      <c r="D78" s="24"/>
      <c r="E78" s="13"/>
      <c r="F78" s="13"/>
      <c r="G78" s="21"/>
      <c r="H78" s="15"/>
      <c r="I78" s="173"/>
      <c r="J78" s="12"/>
      <c r="K78" s="21"/>
      <c r="L78" s="15"/>
      <c r="M78" s="173"/>
    </row>
    <row r="79" spans="1:13" s="25" customFormat="1" ht="20.100000000000001" customHeight="1">
      <c r="A79" s="22" t="s">
        <v>56</v>
      </c>
      <c r="B79" s="23"/>
      <c r="C79" s="23"/>
      <c r="D79" s="24"/>
      <c r="E79" s="11"/>
      <c r="F79" s="11"/>
      <c r="G79" s="29">
        <f>SUM(G68:G77)</f>
        <v>19031745</v>
      </c>
      <c r="H79" s="40"/>
      <c r="I79" s="172">
        <f>SUM(I68:I77)</f>
        <v>13251995</v>
      </c>
      <c r="J79" s="40"/>
      <c r="K79" s="29">
        <f>SUM(K68:K77)</f>
        <v>15250540</v>
      </c>
      <c r="L79" s="40"/>
      <c r="M79" s="172">
        <f>SUM(M68:M77)</f>
        <v>7740997</v>
      </c>
    </row>
    <row r="80" spans="1:13" s="25" customFormat="1" ht="20.100000000000001" customHeight="1">
      <c r="A80" s="22"/>
      <c r="B80" s="23"/>
      <c r="C80" s="23"/>
      <c r="D80" s="24"/>
      <c r="E80" s="11"/>
      <c r="F80" s="11"/>
      <c r="G80" s="27"/>
      <c r="H80" s="31"/>
      <c r="I80" s="28"/>
      <c r="J80" s="12"/>
      <c r="K80" s="27"/>
      <c r="L80" s="31"/>
      <c r="M80" s="28"/>
    </row>
    <row r="81" spans="1:13" s="25" customFormat="1" ht="20.100000000000001" customHeight="1">
      <c r="A81" s="22" t="s">
        <v>57</v>
      </c>
      <c r="B81" s="23"/>
      <c r="C81" s="23"/>
      <c r="D81" s="24"/>
      <c r="E81" s="11"/>
      <c r="F81" s="11"/>
      <c r="G81" s="27"/>
      <c r="H81" s="31"/>
      <c r="I81" s="28"/>
      <c r="J81" s="12"/>
      <c r="K81" s="27"/>
      <c r="L81" s="31"/>
      <c r="M81" s="28"/>
    </row>
    <row r="82" spans="1:13" s="25" customFormat="1" ht="6" customHeight="1">
      <c r="A82" s="22"/>
      <c r="B82" s="23"/>
      <c r="C82" s="23"/>
      <c r="D82" s="24"/>
      <c r="E82" s="13"/>
      <c r="F82" s="13"/>
      <c r="G82" s="21"/>
      <c r="H82" s="15"/>
      <c r="I82" s="14"/>
      <c r="J82" s="12"/>
      <c r="K82" s="21"/>
      <c r="L82" s="15"/>
      <c r="M82" s="14"/>
    </row>
    <row r="83" spans="1:13" s="25" customFormat="1" ht="20.100000000000001" customHeight="1">
      <c r="A83" s="26" t="s">
        <v>58</v>
      </c>
      <c r="B83" s="23"/>
      <c r="C83" s="23"/>
      <c r="D83" s="24"/>
      <c r="E83" s="23">
        <v>13</v>
      </c>
      <c r="F83" s="11"/>
      <c r="G83" s="45">
        <v>2860860</v>
      </c>
      <c r="H83" s="28"/>
      <c r="I83" s="165">
        <v>456000</v>
      </c>
      <c r="J83" s="28"/>
      <c r="K83" s="45">
        <v>763860</v>
      </c>
      <c r="L83" s="28"/>
      <c r="M83" s="165">
        <v>208333</v>
      </c>
    </row>
    <row r="84" spans="1:13" s="25" customFormat="1" ht="20.100000000000001" customHeight="1">
      <c r="A84" s="26" t="s">
        <v>59</v>
      </c>
      <c r="B84" s="23"/>
      <c r="C84" s="23"/>
      <c r="D84" s="24"/>
      <c r="E84" s="11"/>
      <c r="F84" s="11"/>
      <c r="G84" s="45">
        <v>229061</v>
      </c>
      <c r="H84" s="28"/>
      <c r="I84" s="165">
        <v>204461</v>
      </c>
      <c r="J84" s="28"/>
      <c r="K84" s="45">
        <v>42233</v>
      </c>
      <c r="L84" s="28"/>
      <c r="M84" s="165">
        <v>47477</v>
      </c>
    </row>
    <row r="85" spans="1:13" s="25" customFormat="1" ht="20.100000000000001" customHeight="1">
      <c r="A85" s="26" t="s">
        <v>60</v>
      </c>
      <c r="B85" s="23"/>
      <c r="C85" s="23"/>
      <c r="D85" s="24"/>
      <c r="E85" s="11">
        <v>17</v>
      </c>
      <c r="F85" s="11"/>
      <c r="G85" s="45">
        <v>720</v>
      </c>
      <c r="H85" s="28"/>
      <c r="I85" s="165">
        <v>3696</v>
      </c>
      <c r="J85" s="28"/>
      <c r="K85" s="45">
        <v>720</v>
      </c>
      <c r="L85" s="28"/>
      <c r="M85" s="165">
        <v>3696</v>
      </c>
    </row>
    <row r="86" spans="1:13" s="25" customFormat="1" ht="20.100000000000001" customHeight="1">
      <c r="A86" s="26" t="s">
        <v>61</v>
      </c>
      <c r="B86" s="23"/>
      <c r="C86" s="23"/>
      <c r="D86" s="24"/>
      <c r="E86" s="23">
        <v>14</v>
      </c>
      <c r="F86" s="11"/>
      <c r="G86" s="45">
        <v>659955</v>
      </c>
      <c r="H86" s="28"/>
      <c r="I86" s="165">
        <v>629774</v>
      </c>
      <c r="J86" s="28"/>
      <c r="K86" s="45">
        <v>25117</v>
      </c>
      <c r="L86" s="28"/>
      <c r="M86" s="165">
        <v>25772</v>
      </c>
    </row>
    <row r="87" spans="1:13" s="25" customFormat="1" ht="20.100000000000001" customHeight="1">
      <c r="A87" s="26" t="s">
        <v>62</v>
      </c>
      <c r="B87" s="23"/>
      <c r="C87" s="23"/>
      <c r="D87" s="24"/>
      <c r="E87" s="23">
        <v>16</v>
      </c>
      <c r="F87" s="11"/>
      <c r="G87" s="45">
        <v>7895658</v>
      </c>
      <c r="H87" s="28"/>
      <c r="I87" s="165">
        <v>8279634</v>
      </c>
      <c r="J87" s="28"/>
      <c r="K87" s="45">
        <v>7895658</v>
      </c>
      <c r="L87" s="28"/>
      <c r="M87" s="165">
        <v>8279634</v>
      </c>
    </row>
    <row r="88" spans="1:13" s="25" customFormat="1" ht="20.100000000000001" customHeight="1">
      <c r="A88" s="26" t="s">
        <v>63</v>
      </c>
      <c r="B88" s="23"/>
      <c r="C88" s="23"/>
      <c r="D88" s="24"/>
      <c r="E88" s="11"/>
      <c r="F88" s="11"/>
      <c r="G88" s="45">
        <v>42601</v>
      </c>
      <c r="H88" s="28"/>
      <c r="I88" s="165">
        <v>48148</v>
      </c>
      <c r="J88" s="28"/>
      <c r="K88" s="45">
        <v>17893</v>
      </c>
      <c r="L88" s="28"/>
      <c r="M88" s="165">
        <v>14790</v>
      </c>
    </row>
    <row r="89" spans="1:13" s="25" customFormat="1" ht="20.100000000000001" customHeight="1">
      <c r="A89" s="26" t="s">
        <v>64</v>
      </c>
      <c r="B89" s="23"/>
      <c r="C89" s="23"/>
      <c r="D89" s="24"/>
      <c r="E89" s="11"/>
      <c r="F89" s="11"/>
      <c r="G89" s="169">
        <v>100134</v>
      </c>
      <c r="H89" s="28"/>
      <c r="I89" s="172">
        <v>117827</v>
      </c>
      <c r="J89" s="28"/>
      <c r="K89" s="169">
        <v>414</v>
      </c>
      <c r="L89" s="28"/>
      <c r="M89" s="172">
        <v>404</v>
      </c>
    </row>
    <row r="90" spans="1:13" s="25" customFormat="1" ht="6" customHeight="1">
      <c r="A90" s="26"/>
      <c r="B90" s="23"/>
      <c r="C90" s="23"/>
      <c r="D90" s="24"/>
      <c r="E90" s="11"/>
      <c r="F90" s="11"/>
      <c r="G90" s="27"/>
      <c r="H90" s="28"/>
      <c r="I90" s="165"/>
      <c r="J90" s="28"/>
      <c r="K90" s="27"/>
      <c r="L90" s="28"/>
      <c r="M90" s="165"/>
    </row>
    <row r="91" spans="1:13" s="25" customFormat="1" ht="20.100000000000001" customHeight="1">
      <c r="A91" s="22" t="s">
        <v>65</v>
      </c>
      <c r="B91" s="23"/>
      <c r="C91" s="23"/>
      <c r="D91" s="24"/>
      <c r="E91" s="11"/>
      <c r="F91" s="11"/>
      <c r="G91" s="29">
        <f>SUM(G83:G89)</f>
        <v>11788989</v>
      </c>
      <c r="H91" s="31"/>
      <c r="I91" s="172">
        <f>SUM(I83:I89)</f>
        <v>9739540</v>
      </c>
      <c r="J91" s="12"/>
      <c r="K91" s="29">
        <f>SUM(K83:K89)</f>
        <v>8745895</v>
      </c>
      <c r="L91" s="31"/>
      <c r="M91" s="172">
        <f>SUM(M83:M89)</f>
        <v>8580106</v>
      </c>
    </row>
    <row r="92" spans="1:13" s="25" customFormat="1" ht="6" customHeight="1">
      <c r="A92" s="22"/>
      <c r="B92" s="23"/>
      <c r="C92" s="23"/>
      <c r="D92" s="24"/>
      <c r="E92" s="13"/>
      <c r="F92" s="13"/>
      <c r="G92" s="21"/>
      <c r="H92" s="15"/>
      <c r="I92" s="173"/>
      <c r="J92" s="12"/>
      <c r="K92" s="21"/>
      <c r="L92" s="15"/>
      <c r="M92" s="173"/>
    </row>
    <row r="93" spans="1:13" s="25" customFormat="1" ht="20.100000000000001" customHeight="1">
      <c r="A93" s="22" t="s">
        <v>66</v>
      </c>
      <c r="B93" s="23"/>
      <c r="C93" s="23"/>
      <c r="D93" s="24"/>
      <c r="E93" s="11"/>
      <c r="F93" s="11"/>
      <c r="G93" s="29">
        <f>SUM(G79+G91)</f>
        <v>30820734</v>
      </c>
      <c r="H93" s="31"/>
      <c r="I93" s="172">
        <f>SUM(I79+I91)</f>
        <v>22991535</v>
      </c>
      <c r="J93" s="12"/>
      <c r="K93" s="29">
        <f>K79+K91</f>
        <v>23996435</v>
      </c>
      <c r="L93" s="31"/>
      <c r="M93" s="172">
        <f>M79+M91</f>
        <v>16321103</v>
      </c>
    </row>
    <row r="94" spans="1:13" s="25" customFormat="1" ht="20.100000000000001" customHeight="1">
      <c r="A94" s="41"/>
      <c r="B94" s="23"/>
      <c r="C94" s="23"/>
      <c r="D94" s="24"/>
      <c r="E94" s="42"/>
      <c r="F94" s="24"/>
      <c r="G94" s="43"/>
      <c r="H94" s="44"/>
      <c r="I94" s="43"/>
      <c r="J94" s="43"/>
      <c r="K94" s="43"/>
      <c r="L94" s="44"/>
      <c r="M94" s="43"/>
    </row>
    <row r="95" spans="1:13" s="25" customFormat="1" ht="20.100000000000001" customHeight="1">
      <c r="A95" s="41"/>
      <c r="B95" s="23"/>
      <c r="C95" s="23"/>
      <c r="D95" s="24"/>
      <c r="E95" s="42"/>
      <c r="F95" s="24"/>
      <c r="G95" s="43"/>
      <c r="H95" s="44"/>
      <c r="I95" s="43"/>
      <c r="J95" s="43"/>
      <c r="K95" s="43"/>
      <c r="L95" s="44"/>
      <c r="M95" s="43"/>
    </row>
    <row r="96" spans="1:13" s="25" customFormat="1" ht="20.100000000000001" customHeight="1">
      <c r="A96" s="41"/>
      <c r="B96" s="23"/>
      <c r="C96" s="23"/>
      <c r="D96" s="24"/>
      <c r="E96" s="42"/>
      <c r="F96" s="24"/>
      <c r="G96" s="43"/>
      <c r="H96" s="44"/>
      <c r="I96" s="43"/>
      <c r="J96" s="43"/>
      <c r="K96" s="43"/>
      <c r="L96" s="44"/>
      <c r="M96" s="43"/>
    </row>
    <row r="97" spans="1:13" s="25" customFormat="1" ht="20.100000000000001" customHeight="1">
      <c r="A97" s="41"/>
      <c r="B97" s="23"/>
      <c r="C97" s="23"/>
      <c r="D97" s="24"/>
      <c r="E97" s="42"/>
      <c r="F97" s="24"/>
      <c r="G97" s="43"/>
      <c r="H97" s="44"/>
      <c r="I97" s="43"/>
      <c r="J97" s="43"/>
      <c r="K97" s="43"/>
      <c r="L97" s="44"/>
      <c r="M97" s="43"/>
    </row>
    <row r="98" spans="1:13" s="25" customFormat="1" ht="20.100000000000001" customHeight="1">
      <c r="A98" s="41"/>
      <c r="B98" s="23"/>
      <c r="C98" s="23"/>
      <c r="D98" s="24"/>
      <c r="E98" s="42"/>
      <c r="F98" s="24"/>
      <c r="G98" s="43"/>
      <c r="H98" s="44"/>
      <c r="I98" s="43"/>
      <c r="J98" s="43"/>
      <c r="K98" s="43"/>
      <c r="L98" s="44"/>
      <c r="M98" s="43"/>
    </row>
    <row r="99" spans="1:13" s="25" customFormat="1" ht="20.100000000000001" customHeight="1">
      <c r="A99" s="41"/>
      <c r="B99" s="23"/>
      <c r="C99" s="23"/>
      <c r="D99" s="24"/>
      <c r="E99" s="42"/>
      <c r="F99" s="24"/>
      <c r="G99" s="43"/>
      <c r="H99" s="44"/>
      <c r="I99" s="43"/>
      <c r="J99" s="43"/>
      <c r="K99" s="43"/>
      <c r="L99" s="44"/>
      <c r="M99" s="43"/>
    </row>
    <row r="100" spans="1:13" s="25" customFormat="1" ht="20.100000000000001" customHeight="1">
      <c r="A100" s="41"/>
      <c r="B100" s="23"/>
      <c r="C100" s="23"/>
      <c r="D100" s="24"/>
      <c r="E100" s="42"/>
      <c r="F100" s="24"/>
      <c r="G100" s="43"/>
      <c r="H100" s="44"/>
      <c r="I100" s="43"/>
      <c r="J100" s="43"/>
      <c r="K100" s="43"/>
      <c r="L100" s="44"/>
      <c r="M100" s="43"/>
    </row>
    <row r="101" spans="1:13" s="25" customFormat="1" ht="20.100000000000001" customHeight="1">
      <c r="A101" s="41"/>
      <c r="B101" s="23"/>
      <c r="C101" s="23"/>
      <c r="D101" s="24"/>
      <c r="E101" s="42"/>
      <c r="F101" s="24"/>
      <c r="G101" s="43"/>
      <c r="H101" s="44"/>
      <c r="I101" s="43"/>
      <c r="J101" s="43"/>
      <c r="K101" s="43"/>
      <c r="L101" s="44"/>
      <c r="M101" s="43"/>
    </row>
    <row r="102" spans="1:13" s="25" customFormat="1" ht="20.100000000000001" customHeight="1">
      <c r="A102" s="41"/>
      <c r="B102" s="23"/>
      <c r="C102" s="23"/>
      <c r="D102" s="24"/>
      <c r="E102" s="42"/>
      <c r="F102" s="24"/>
      <c r="G102" s="43"/>
      <c r="H102" s="44"/>
      <c r="I102" s="43"/>
      <c r="J102" s="43"/>
      <c r="K102" s="43"/>
      <c r="L102" s="44"/>
      <c r="M102" s="43"/>
    </row>
    <row r="103" spans="1:13" s="25" customFormat="1" ht="20.100000000000001" customHeight="1">
      <c r="A103" s="41"/>
      <c r="B103" s="23"/>
      <c r="C103" s="23"/>
      <c r="D103" s="24"/>
      <c r="E103" s="42"/>
      <c r="F103" s="24"/>
      <c r="G103" s="43"/>
      <c r="H103" s="44"/>
      <c r="I103" s="43"/>
      <c r="J103" s="43"/>
      <c r="K103" s="43"/>
      <c r="L103" s="44"/>
      <c r="M103" s="43"/>
    </row>
    <row r="104" spans="1:13" s="25" customFormat="1" ht="20.100000000000001" customHeight="1">
      <c r="A104" s="41"/>
      <c r="B104" s="23"/>
      <c r="C104" s="23"/>
      <c r="D104" s="24"/>
      <c r="E104" s="42"/>
      <c r="F104" s="24"/>
      <c r="G104" s="43"/>
      <c r="H104" s="44"/>
      <c r="I104" s="43"/>
      <c r="J104" s="43"/>
      <c r="K104" s="43"/>
      <c r="L104" s="44"/>
      <c r="M104" s="43"/>
    </row>
    <row r="105" spans="1:13" s="25" customFormat="1" ht="15" customHeight="1">
      <c r="A105" s="41"/>
      <c r="B105" s="23"/>
      <c r="C105" s="23"/>
      <c r="D105" s="24"/>
      <c r="E105" s="42"/>
      <c r="F105" s="24"/>
      <c r="G105" s="43"/>
      <c r="H105" s="44"/>
      <c r="I105" s="43"/>
      <c r="J105" s="43"/>
      <c r="K105" s="43"/>
      <c r="L105" s="44"/>
      <c r="M105" s="43"/>
    </row>
    <row r="106" spans="1:13" ht="21.95" customHeight="1">
      <c r="A106" s="36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106" s="36"/>
      <c r="C106" s="36"/>
      <c r="D106" s="36"/>
      <c r="E106" s="8"/>
      <c r="F106" s="8"/>
      <c r="G106" s="9"/>
      <c r="H106" s="10"/>
      <c r="I106" s="9"/>
      <c r="J106" s="10"/>
      <c r="K106" s="9"/>
      <c r="L106" s="10"/>
      <c r="M106" s="9"/>
    </row>
    <row r="107" spans="1:13" ht="18" customHeight="1">
      <c r="A107" s="1" t="str">
        <f>A1</f>
        <v>บริษัท ศรีสวัสดิ์ คอร์ปอเรชั่น จำกัด (มหาชน)</v>
      </c>
      <c r="B107" s="1"/>
      <c r="C107" s="1"/>
      <c r="D107" s="1"/>
    </row>
    <row r="108" spans="1:13" ht="18" customHeight="1">
      <c r="A108" s="38" t="s">
        <v>43</v>
      </c>
      <c r="B108" s="38"/>
      <c r="C108" s="38"/>
      <c r="D108" s="38"/>
    </row>
    <row r="109" spans="1:13" ht="18" customHeight="1">
      <c r="A109" s="39" t="str">
        <f>+A3</f>
        <v>ณ วันที่ 30 มิถุนายน พ.ศ. 2565</v>
      </c>
      <c r="B109" s="39"/>
      <c r="C109" s="39"/>
      <c r="D109" s="39"/>
      <c r="E109" s="8"/>
      <c r="F109" s="8"/>
      <c r="G109" s="9"/>
      <c r="H109" s="10"/>
      <c r="I109" s="9"/>
      <c r="J109" s="10"/>
      <c r="K109" s="9"/>
      <c r="L109" s="10"/>
      <c r="M109" s="9"/>
    </row>
    <row r="110" spans="1:13" ht="20.100000000000001" customHeight="1"/>
    <row r="111" spans="1:13" ht="20.100000000000001" customHeight="1">
      <c r="E111" s="11"/>
      <c r="F111" s="11"/>
      <c r="G111" s="279" t="s">
        <v>3</v>
      </c>
      <c r="H111" s="279"/>
      <c r="I111" s="279"/>
      <c r="J111" s="12"/>
      <c r="K111" s="279" t="s">
        <v>4</v>
      </c>
      <c r="L111" s="279"/>
      <c r="M111" s="279"/>
    </row>
    <row r="112" spans="1:13" ht="20.100000000000001" customHeight="1">
      <c r="A112" s="1"/>
      <c r="B112" s="1"/>
      <c r="C112" s="1"/>
      <c r="D112" s="1"/>
      <c r="E112" s="13"/>
      <c r="F112" s="13"/>
      <c r="G112" s="14" t="s">
        <v>5</v>
      </c>
      <c r="H112" s="15"/>
      <c r="I112" s="14" t="s">
        <v>6</v>
      </c>
      <c r="J112" s="12"/>
      <c r="K112" s="14" t="s">
        <v>5</v>
      </c>
      <c r="L112" s="15"/>
      <c r="M112" s="14" t="s">
        <v>6</v>
      </c>
    </row>
    <row r="113" spans="1:13" ht="20.100000000000001" customHeight="1">
      <c r="A113" s="1"/>
      <c r="B113" s="1"/>
      <c r="C113" s="1"/>
      <c r="D113" s="1"/>
      <c r="E113" s="13"/>
      <c r="F113" s="13"/>
      <c r="G113" s="16" t="s">
        <v>7</v>
      </c>
      <c r="H113" s="14"/>
      <c r="I113" s="14" t="s">
        <v>8</v>
      </c>
      <c r="J113" s="14"/>
      <c r="K113" s="16" t="s">
        <v>7</v>
      </c>
      <c r="L113" s="14"/>
      <c r="M113" s="14" t="s">
        <v>8</v>
      </c>
    </row>
    <row r="114" spans="1:13" ht="20.100000000000001" customHeight="1">
      <c r="A114" s="1"/>
      <c r="B114" s="1"/>
      <c r="C114" s="1"/>
      <c r="D114" s="1"/>
      <c r="E114" s="13"/>
      <c r="F114" s="13"/>
      <c r="G114" s="17" t="s">
        <v>9</v>
      </c>
      <c r="H114" s="17"/>
      <c r="I114" s="17" t="s">
        <v>10</v>
      </c>
      <c r="J114" s="18"/>
      <c r="K114" s="17" t="s">
        <v>9</v>
      </c>
      <c r="L114" s="17"/>
      <c r="M114" s="17" t="s">
        <v>10</v>
      </c>
    </row>
    <row r="115" spans="1:13" ht="20.100000000000001" customHeight="1">
      <c r="E115" s="19" t="s">
        <v>11</v>
      </c>
      <c r="F115" s="13"/>
      <c r="G115" s="20" t="s">
        <v>12</v>
      </c>
      <c r="H115" s="15"/>
      <c r="I115" s="20" t="s">
        <v>12</v>
      </c>
      <c r="J115" s="12"/>
      <c r="K115" s="20" t="s">
        <v>12</v>
      </c>
      <c r="L115" s="15"/>
      <c r="M115" s="20" t="s">
        <v>12</v>
      </c>
    </row>
    <row r="116" spans="1:13" ht="6" customHeight="1">
      <c r="E116" s="13"/>
      <c r="F116" s="13"/>
      <c r="G116" s="21"/>
      <c r="H116" s="15"/>
      <c r="I116" s="14"/>
      <c r="J116" s="12"/>
      <c r="K116" s="21"/>
      <c r="L116" s="15"/>
      <c r="M116" s="14"/>
    </row>
    <row r="117" spans="1:13" ht="20.100000000000001" customHeight="1">
      <c r="A117" s="22" t="s">
        <v>67</v>
      </c>
      <c r="B117" s="1"/>
      <c r="C117" s="1"/>
      <c r="D117" s="1"/>
      <c r="E117" s="11"/>
      <c r="F117" s="11"/>
      <c r="G117" s="27"/>
      <c r="H117" s="31"/>
      <c r="I117" s="28"/>
      <c r="J117" s="12"/>
      <c r="K117" s="27"/>
      <c r="L117" s="31"/>
      <c r="M117" s="28"/>
    </row>
    <row r="118" spans="1:13" ht="6" customHeight="1">
      <c r="A118" s="22"/>
      <c r="B118" s="1"/>
      <c r="C118" s="1"/>
      <c r="D118" s="1"/>
      <c r="E118" s="11"/>
      <c r="F118" s="11"/>
      <c r="G118" s="27"/>
      <c r="H118" s="31"/>
      <c r="I118" s="28"/>
      <c r="J118" s="12"/>
      <c r="K118" s="27"/>
      <c r="L118" s="31"/>
      <c r="M118" s="28"/>
    </row>
    <row r="119" spans="1:13" ht="20.100000000000001" customHeight="1">
      <c r="A119" s="22" t="s">
        <v>68</v>
      </c>
      <c r="B119" s="1"/>
      <c r="C119" s="1"/>
      <c r="D119" s="1"/>
      <c r="E119" s="11"/>
      <c r="F119" s="11"/>
      <c r="G119" s="27"/>
      <c r="H119" s="31"/>
      <c r="I119" s="28"/>
      <c r="J119" s="12"/>
      <c r="K119" s="27"/>
      <c r="L119" s="31"/>
      <c r="M119" s="28"/>
    </row>
    <row r="120" spans="1:13" ht="6" customHeight="1">
      <c r="A120" s="22"/>
      <c r="B120" s="1"/>
      <c r="C120" s="1"/>
      <c r="D120" s="1"/>
      <c r="E120" s="11"/>
      <c r="F120" s="11"/>
      <c r="G120" s="27"/>
      <c r="H120" s="31"/>
      <c r="I120" s="28"/>
      <c r="J120" s="12"/>
      <c r="K120" s="27"/>
      <c r="L120" s="31"/>
      <c r="M120" s="28"/>
    </row>
    <row r="121" spans="1:13" s="25" customFormat="1" ht="20.100000000000001" customHeight="1">
      <c r="A121" s="26" t="s">
        <v>69</v>
      </c>
      <c r="B121" s="23"/>
      <c r="C121" s="23"/>
      <c r="D121" s="24"/>
      <c r="E121" s="11"/>
      <c r="F121" s="11"/>
      <c r="G121" s="27"/>
      <c r="H121" s="31"/>
      <c r="I121" s="28"/>
      <c r="J121" s="12"/>
      <c r="K121" s="27"/>
      <c r="L121" s="31"/>
      <c r="M121" s="28"/>
    </row>
    <row r="122" spans="1:13" s="25" customFormat="1" ht="20.100000000000001" customHeight="1">
      <c r="A122" s="26" t="s">
        <v>70</v>
      </c>
      <c r="B122" s="23"/>
      <c r="C122" s="23"/>
      <c r="D122" s="24"/>
      <c r="E122" s="11"/>
      <c r="F122" s="11"/>
      <c r="G122" s="27"/>
      <c r="H122" s="31"/>
      <c r="I122" s="28"/>
      <c r="J122" s="12"/>
      <c r="K122" s="27"/>
      <c r="L122" s="31"/>
      <c r="M122" s="28"/>
    </row>
    <row r="123" spans="1:13" s="25" customFormat="1" ht="20.100000000000001" customHeight="1">
      <c r="A123" s="26" t="s">
        <v>71</v>
      </c>
      <c r="B123" s="23"/>
      <c r="C123" s="23"/>
      <c r="D123" s="24"/>
      <c r="E123" s="11"/>
      <c r="F123" s="11"/>
      <c r="G123" s="27"/>
      <c r="H123" s="31"/>
      <c r="I123" s="28"/>
      <c r="J123" s="12"/>
      <c r="K123" s="27"/>
      <c r="L123" s="31"/>
      <c r="M123" s="28"/>
    </row>
    <row r="124" spans="1:13" s="25" customFormat="1" ht="20.100000000000001" customHeight="1">
      <c r="A124" s="26" t="s">
        <v>72</v>
      </c>
      <c r="B124" s="23"/>
      <c r="C124" s="23"/>
      <c r="G124" s="45"/>
      <c r="H124" s="46"/>
      <c r="I124" s="46"/>
      <c r="J124" s="46"/>
      <c r="K124" s="45"/>
      <c r="L124" s="46"/>
      <c r="M124" s="46"/>
    </row>
    <row r="125" spans="1:13" s="25" customFormat="1" ht="20.100000000000001" customHeight="1" thickBot="1">
      <c r="A125" s="26" t="s">
        <v>73</v>
      </c>
      <c r="B125" s="23"/>
      <c r="C125" s="23"/>
      <c r="E125" s="11"/>
      <c r="F125" s="11"/>
      <c r="G125" s="33">
        <v>1429009</v>
      </c>
      <c r="H125" s="31"/>
      <c r="I125" s="164">
        <v>1429009</v>
      </c>
      <c r="J125" s="163"/>
      <c r="K125" s="162">
        <v>1429009</v>
      </c>
      <c r="L125" s="161"/>
      <c r="M125" s="164">
        <v>1429009</v>
      </c>
    </row>
    <row r="126" spans="1:13" s="25" customFormat="1" ht="6" customHeight="1" thickTop="1">
      <c r="A126" s="22"/>
      <c r="B126" s="23"/>
      <c r="C126" s="23"/>
      <c r="D126" s="24"/>
      <c r="E126" s="13"/>
      <c r="F126" s="13"/>
      <c r="G126" s="21"/>
      <c r="H126" s="15"/>
      <c r="I126" s="14"/>
      <c r="J126" s="12"/>
      <c r="K126" s="21"/>
      <c r="L126" s="15"/>
      <c r="M126" s="14"/>
    </row>
    <row r="127" spans="1:13" s="25" customFormat="1" ht="20.100000000000001" customHeight="1">
      <c r="A127" s="26" t="s">
        <v>74</v>
      </c>
      <c r="B127" s="23"/>
      <c r="C127" s="23"/>
      <c r="D127" s="24"/>
      <c r="F127" s="11"/>
      <c r="G127" s="27"/>
      <c r="H127" s="31"/>
      <c r="I127" s="28"/>
      <c r="J127" s="12"/>
      <c r="K127" s="27"/>
      <c r="L127" s="31"/>
      <c r="M127" s="28"/>
    </row>
    <row r="128" spans="1:13" s="25" customFormat="1" ht="20.100000000000001" customHeight="1">
      <c r="A128" s="26" t="s">
        <v>75</v>
      </c>
      <c r="B128" s="23"/>
      <c r="C128" s="23"/>
      <c r="D128" s="24"/>
      <c r="E128" s="11"/>
      <c r="F128" s="11"/>
      <c r="G128" s="27"/>
      <c r="H128" s="31"/>
      <c r="I128" s="28"/>
      <c r="J128" s="12"/>
      <c r="K128" s="27"/>
      <c r="L128" s="31"/>
      <c r="M128" s="28"/>
    </row>
    <row r="129" spans="1:13" s="25" customFormat="1" ht="20.100000000000001" customHeight="1">
      <c r="A129" s="26" t="s">
        <v>76</v>
      </c>
      <c r="B129" s="23"/>
      <c r="C129" s="23"/>
      <c r="D129" s="24"/>
      <c r="G129" s="45"/>
      <c r="H129" s="46"/>
      <c r="I129" s="46"/>
      <c r="J129" s="46"/>
      <c r="K129" s="45"/>
      <c r="L129" s="46"/>
    </row>
    <row r="130" spans="1:13" s="25" customFormat="1" ht="20.100000000000001" customHeight="1">
      <c r="A130" s="26" t="s">
        <v>77</v>
      </c>
      <c r="B130" s="23"/>
      <c r="C130" s="23"/>
      <c r="D130" s="24"/>
      <c r="E130" s="11">
        <v>19</v>
      </c>
      <c r="F130" s="11"/>
      <c r="G130" s="45">
        <v>1373152</v>
      </c>
      <c r="H130" s="28"/>
      <c r="I130" s="174">
        <v>1373152</v>
      </c>
      <c r="J130" s="28"/>
      <c r="K130" s="45">
        <v>1373152</v>
      </c>
      <c r="L130" s="28"/>
      <c r="M130" s="165">
        <v>1373152</v>
      </c>
    </row>
    <row r="131" spans="1:13" s="25" customFormat="1" ht="20.100000000000001" customHeight="1">
      <c r="A131" s="26" t="s">
        <v>78</v>
      </c>
      <c r="B131" s="23"/>
      <c r="C131" s="23"/>
      <c r="D131" s="24"/>
      <c r="E131" s="11">
        <v>19</v>
      </c>
      <c r="F131" s="11"/>
      <c r="G131" s="45">
        <v>6207179</v>
      </c>
      <c r="H131" s="28"/>
      <c r="I131" s="174">
        <v>6207179</v>
      </c>
      <c r="J131" s="28"/>
      <c r="K131" s="45">
        <v>6207179</v>
      </c>
      <c r="L131" s="28"/>
      <c r="M131" s="165">
        <v>6207179</v>
      </c>
    </row>
    <row r="132" spans="1:13" s="25" customFormat="1" ht="20.100000000000001" customHeight="1">
      <c r="A132" s="47" t="s">
        <v>79</v>
      </c>
      <c r="B132" s="23"/>
      <c r="C132" s="23"/>
      <c r="D132" s="24"/>
      <c r="E132" s="11">
        <v>19</v>
      </c>
      <c r="F132" s="11"/>
      <c r="G132" s="45">
        <v>36190</v>
      </c>
      <c r="H132" s="28"/>
      <c r="I132" s="174">
        <v>36190</v>
      </c>
      <c r="J132" s="28"/>
      <c r="K132" s="45">
        <v>36190</v>
      </c>
      <c r="L132" s="28"/>
      <c r="M132" s="165">
        <v>36190</v>
      </c>
    </row>
    <row r="133" spans="1:13" s="25" customFormat="1" ht="20.100000000000001" customHeight="1">
      <c r="A133" s="26" t="s">
        <v>80</v>
      </c>
      <c r="B133" s="23"/>
      <c r="C133" s="23"/>
      <c r="D133" s="24"/>
      <c r="E133" s="11"/>
      <c r="F133" s="11"/>
      <c r="G133" s="45"/>
      <c r="H133" s="28"/>
      <c r="I133" s="174"/>
      <c r="J133" s="28"/>
      <c r="K133" s="45"/>
      <c r="L133" s="28"/>
      <c r="M133" s="165"/>
    </row>
    <row r="134" spans="1:13" s="25" customFormat="1" ht="20.100000000000001" customHeight="1">
      <c r="A134" s="26" t="s">
        <v>81</v>
      </c>
      <c r="B134" s="23"/>
      <c r="C134" s="23"/>
      <c r="D134" s="24"/>
      <c r="E134" s="48"/>
      <c r="F134" s="11"/>
      <c r="G134" s="45">
        <v>142900</v>
      </c>
      <c r="H134" s="28"/>
      <c r="I134" s="174">
        <v>142900</v>
      </c>
      <c r="J134" s="28"/>
      <c r="K134" s="45">
        <v>142900</v>
      </c>
      <c r="L134" s="28"/>
      <c r="M134" s="165">
        <v>142900</v>
      </c>
    </row>
    <row r="135" spans="1:13" s="25" customFormat="1" ht="20.100000000000001" customHeight="1">
      <c r="A135" s="26" t="s">
        <v>82</v>
      </c>
      <c r="B135" s="23"/>
      <c r="C135" s="23"/>
      <c r="D135" s="24"/>
      <c r="E135" s="11"/>
      <c r="F135" s="11"/>
      <c r="G135" s="45">
        <v>16878526</v>
      </c>
      <c r="H135" s="28"/>
      <c r="I135" s="174">
        <v>17263484</v>
      </c>
      <c r="J135" s="28"/>
      <c r="K135" s="45">
        <f>'10'!L24</f>
        <v>3974626</v>
      </c>
      <c r="L135" s="28"/>
      <c r="M135" s="165">
        <v>6083583</v>
      </c>
    </row>
    <row r="136" spans="1:13" s="25" customFormat="1" ht="20.100000000000001" customHeight="1">
      <c r="A136" s="26" t="s">
        <v>83</v>
      </c>
      <c r="B136" s="23"/>
      <c r="C136" s="23"/>
      <c r="D136" s="24"/>
      <c r="E136" s="11"/>
      <c r="F136" s="11"/>
      <c r="G136" s="45">
        <v>-460210</v>
      </c>
      <c r="H136" s="28"/>
      <c r="I136" s="174">
        <v>-320154</v>
      </c>
      <c r="J136" s="28"/>
      <c r="K136" s="45">
        <v>0</v>
      </c>
      <c r="L136" s="28"/>
      <c r="M136" s="165">
        <v>0</v>
      </c>
    </row>
    <row r="137" spans="1:13" s="25" customFormat="1" ht="20.100000000000001" customHeight="1">
      <c r="A137" s="47" t="s">
        <v>84</v>
      </c>
      <c r="B137" s="23"/>
      <c r="D137" s="24"/>
      <c r="E137" s="11"/>
      <c r="F137" s="11"/>
      <c r="G137" s="169">
        <v>-2573</v>
      </c>
      <c r="H137" s="28"/>
      <c r="I137" s="175">
        <v>-4890</v>
      </c>
      <c r="J137" s="28"/>
      <c r="K137" s="169">
        <v>-575</v>
      </c>
      <c r="L137" s="28"/>
      <c r="M137" s="172">
        <v>-2956</v>
      </c>
    </row>
    <row r="138" spans="1:13" s="25" customFormat="1" ht="6" customHeight="1">
      <c r="A138" s="22"/>
      <c r="B138" s="23"/>
      <c r="C138" s="23"/>
      <c r="D138" s="24"/>
      <c r="E138" s="13"/>
      <c r="F138" s="13"/>
      <c r="G138" s="21"/>
      <c r="H138" s="15"/>
      <c r="I138" s="176"/>
      <c r="J138" s="12"/>
      <c r="K138" s="21"/>
      <c r="L138" s="15"/>
      <c r="M138" s="173"/>
    </row>
    <row r="139" spans="1:13" s="25" customFormat="1" ht="20.100000000000001" customHeight="1">
      <c r="A139" s="1" t="s">
        <v>85</v>
      </c>
      <c r="B139" s="23"/>
      <c r="C139" s="23"/>
      <c r="D139" s="24"/>
      <c r="E139" s="11"/>
      <c r="F139" s="11"/>
      <c r="G139" s="27">
        <f>SUM(G128:G137)</f>
        <v>24175164</v>
      </c>
      <c r="H139" s="28"/>
      <c r="I139" s="174">
        <f>SUM(I128:I137)</f>
        <v>24697861</v>
      </c>
      <c r="J139" s="28"/>
      <c r="K139" s="27">
        <f>SUM(K128:K137)</f>
        <v>11733472</v>
      </c>
      <c r="L139" s="28"/>
      <c r="M139" s="174">
        <f>SUM(M128:M137)</f>
        <v>13840048</v>
      </c>
    </row>
    <row r="140" spans="1:13" s="25" customFormat="1" ht="20.100000000000001" customHeight="1">
      <c r="A140" s="25" t="s">
        <v>86</v>
      </c>
      <c r="B140" s="23"/>
      <c r="C140" s="23"/>
      <c r="D140" s="24"/>
      <c r="E140" s="23"/>
      <c r="G140" s="169">
        <v>2199992</v>
      </c>
      <c r="H140" s="28"/>
      <c r="I140" s="175">
        <v>2277469</v>
      </c>
      <c r="J140" s="28"/>
      <c r="K140" s="169">
        <v>0</v>
      </c>
      <c r="L140" s="28"/>
      <c r="M140" s="172">
        <v>0</v>
      </c>
    </row>
    <row r="141" spans="1:13" s="25" customFormat="1" ht="6" customHeight="1">
      <c r="A141" s="22"/>
      <c r="B141" s="23"/>
      <c r="C141" s="23"/>
      <c r="D141" s="24"/>
      <c r="E141" s="13"/>
      <c r="F141" s="13"/>
      <c r="G141" s="21"/>
      <c r="H141" s="15"/>
      <c r="I141" s="176"/>
      <c r="J141" s="12"/>
      <c r="K141" s="21"/>
      <c r="L141" s="15"/>
      <c r="M141" s="173"/>
    </row>
    <row r="142" spans="1:13" ht="20.100000000000001" customHeight="1">
      <c r="A142" s="1" t="s">
        <v>87</v>
      </c>
      <c r="B142" s="1"/>
      <c r="C142" s="1"/>
      <c r="D142" s="49"/>
      <c r="E142" s="11"/>
      <c r="F142" s="11"/>
      <c r="G142" s="29">
        <f>+G139+G140</f>
        <v>26375156</v>
      </c>
      <c r="H142" s="28"/>
      <c r="I142" s="175">
        <f>+I139+I140</f>
        <v>26975330</v>
      </c>
      <c r="J142" s="28"/>
      <c r="K142" s="29">
        <f>+K139+K140</f>
        <v>11733472</v>
      </c>
      <c r="L142" s="28"/>
      <c r="M142" s="172">
        <f>+M139+M140</f>
        <v>13840048</v>
      </c>
    </row>
    <row r="143" spans="1:13" s="25" customFormat="1" ht="6" customHeight="1">
      <c r="A143" s="22"/>
      <c r="B143" s="23"/>
      <c r="C143" s="23"/>
      <c r="D143" s="24"/>
      <c r="E143" s="13"/>
      <c r="F143" s="13"/>
      <c r="G143" s="21"/>
      <c r="H143" s="15"/>
      <c r="I143" s="176"/>
      <c r="J143" s="12"/>
      <c r="K143" s="21"/>
      <c r="L143" s="15"/>
      <c r="M143" s="173"/>
    </row>
    <row r="144" spans="1:13" ht="20.100000000000001" customHeight="1" thickBot="1">
      <c r="A144" s="1" t="s">
        <v>88</v>
      </c>
      <c r="B144" s="1"/>
      <c r="C144" s="1"/>
      <c r="D144" s="1"/>
      <c r="E144" s="11"/>
      <c r="F144" s="11"/>
      <c r="G144" s="33">
        <f>+G142+G93</f>
        <v>57195890</v>
      </c>
      <c r="H144" s="28"/>
      <c r="I144" s="177">
        <f>+I142+I93</f>
        <v>49966865</v>
      </c>
      <c r="J144" s="28"/>
      <c r="K144" s="33">
        <f>+K142+K93</f>
        <v>35729907</v>
      </c>
      <c r="L144" s="28"/>
      <c r="M144" s="164">
        <f>+M142+M93</f>
        <v>30161151</v>
      </c>
    </row>
    <row r="145" spans="1:13" ht="20.100000000000001" customHeight="1" thickTop="1">
      <c r="A145" s="1"/>
      <c r="B145" s="1"/>
      <c r="C145" s="1"/>
      <c r="D145" s="1"/>
      <c r="H145" s="3"/>
      <c r="J145" s="3"/>
      <c r="L145" s="3"/>
    </row>
    <row r="146" spans="1:13" ht="20.100000000000001" customHeight="1">
      <c r="A146" s="1"/>
      <c r="B146" s="1"/>
      <c r="C146" s="1"/>
      <c r="D146" s="1"/>
      <c r="H146" s="3"/>
      <c r="J146" s="3"/>
      <c r="L146" s="3"/>
    </row>
    <row r="147" spans="1:13" ht="20.100000000000001" customHeight="1">
      <c r="A147" s="1"/>
      <c r="B147" s="1"/>
      <c r="C147" s="1"/>
      <c r="D147" s="1"/>
      <c r="H147" s="3"/>
      <c r="J147" s="3"/>
      <c r="L147" s="3"/>
    </row>
    <row r="148" spans="1:13" ht="20.100000000000001" customHeight="1">
      <c r="A148" s="1"/>
      <c r="B148" s="1"/>
      <c r="C148" s="1"/>
      <c r="D148" s="1"/>
      <c r="H148" s="3"/>
      <c r="J148" s="3"/>
      <c r="L148" s="3"/>
    </row>
    <row r="149" spans="1:13" ht="20.100000000000001" customHeight="1">
      <c r="A149" s="1"/>
      <c r="B149" s="1"/>
      <c r="C149" s="1"/>
      <c r="D149" s="1"/>
      <c r="H149" s="3"/>
      <c r="J149" s="3"/>
      <c r="L149" s="3"/>
    </row>
    <row r="150" spans="1:13" ht="20.100000000000001" customHeight="1">
      <c r="A150" s="1"/>
      <c r="B150" s="1"/>
      <c r="C150" s="1"/>
      <c r="D150" s="1"/>
    </row>
    <row r="151" spans="1:13" ht="20.100000000000001" customHeight="1">
      <c r="A151" s="1"/>
      <c r="B151" s="1"/>
      <c r="C151" s="1"/>
      <c r="D151" s="1"/>
    </row>
    <row r="152" spans="1:13" ht="20.100000000000001" customHeight="1">
      <c r="A152" s="1"/>
      <c r="B152" s="1"/>
      <c r="C152" s="1"/>
      <c r="D152" s="1"/>
    </row>
    <row r="153" spans="1:13" ht="20.100000000000001" customHeight="1">
      <c r="A153" s="1"/>
      <c r="B153" s="1"/>
      <c r="C153" s="1"/>
      <c r="D153" s="1"/>
    </row>
    <row r="154" spans="1:13" ht="20.100000000000001" customHeight="1">
      <c r="A154" s="1"/>
      <c r="B154" s="1"/>
      <c r="C154" s="1"/>
      <c r="D154" s="1"/>
    </row>
    <row r="155" spans="1:13" ht="20.100000000000001" customHeight="1">
      <c r="A155" s="1"/>
      <c r="B155" s="1"/>
      <c r="C155" s="1"/>
      <c r="D155" s="1"/>
    </row>
    <row r="156" spans="1:13" ht="20.100000000000001" customHeight="1">
      <c r="A156" s="1"/>
      <c r="B156" s="1"/>
      <c r="C156" s="1"/>
      <c r="D156" s="1"/>
    </row>
    <row r="157" spans="1:13" ht="20.100000000000001" customHeight="1">
      <c r="A157" s="1"/>
      <c r="B157" s="1"/>
      <c r="C157" s="1"/>
      <c r="D157" s="1"/>
    </row>
    <row r="158" spans="1:13" ht="16.5" customHeight="1">
      <c r="A158" s="1"/>
      <c r="B158" s="1"/>
      <c r="C158" s="1"/>
      <c r="D158" s="1"/>
    </row>
    <row r="159" spans="1:13" ht="21.95" customHeight="1">
      <c r="A159" s="278" t="str">
        <f>A106</f>
        <v>หมายเหตุประกอบข้อมูลทางการเงินเป็นส่วนหนึ่งของข้อมูลทางการเงินระหว่างกาลนี้</v>
      </c>
      <c r="B159" s="278"/>
      <c r="C159" s="278"/>
      <c r="D159" s="278"/>
      <c r="E159" s="278"/>
      <c r="F159" s="278"/>
      <c r="G159" s="278"/>
      <c r="H159" s="278"/>
      <c r="I159" s="278"/>
      <c r="J159" s="278"/>
      <c r="K159" s="278"/>
      <c r="L159" s="278"/>
      <c r="M159" s="278"/>
    </row>
  </sheetData>
  <mergeCells count="7">
    <mergeCell ref="A159:M159"/>
    <mergeCell ref="G5:I5"/>
    <mergeCell ref="K5:M5"/>
    <mergeCell ref="G58:I58"/>
    <mergeCell ref="K58:M58"/>
    <mergeCell ref="G111:I111"/>
    <mergeCell ref="K111:M111"/>
  </mergeCells>
  <pageMargins left="0.8" right="0.5" top="0.5" bottom="0.6" header="0.49" footer="0.4"/>
  <pageSetup paperSize="9" scale="83" firstPageNumber="2" fitToHeight="0" orientation="portrait" useFirstPageNumber="1" horizontalDpi="1200" verticalDpi="1200" r:id="rId1"/>
  <headerFooter>
    <oddFooter>&amp;R&amp;"Browallia New,Regular"&amp;12&amp;P</oddFooter>
  </headerFooter>
  <rowBreaks count="2" manualBreakCount="2">
    <brk id="53" max="16383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opLeftCell="A64" zoomScaleNormal="100" zoomScaleSheetLayoutView="112" workbookViewId="0">
      <selection activeCell="A132" sqref="A132"/>
    </sheetView>
  </sheetViews>
  <sheetFormatPr defaultColWidth="8.375" defaultRowHeight="17.25" outlineLevelRow="1"/>
  <cols>
    <col min="1" max="1" width="44.875" style="26" customWidth="1"/>
    <col min="2" max="2" width="6.875" style="11" customWidth="1"/>
    <col min="3" max="3" width="0.875" style="11" customWidth="1"/>
    <col min="4" max="4" width="12.625" style="11" customWidth="1"/>
    <col min="5" max="5" width="0.875" style="11" customWidth="1"/>
    <col min="6" max="6" width="12.625" style="11" customWidth="1"/>
    <col min="7" max="7" width="0.875" style="11" customWidth="1"/>
    <col min="8" max="8" width="12.625" style="51" customWidth="1"/>
    <col min="9" max="9" width="0.875" style="11" customWidth="1"/>
    <col min="10" max="10" width="12.625" style="51" customWidth="1"/>
    <col min="11" max="16384" width="8.375" style="26"/>
  </cols>
  <sheetData>
    <row r="1" spans="1:10" ht="20.100000000000001" customHeight="1">
      <c r="A1" s="50" t="str">
        <f>'2-4'!A1</f>
        <v>บริษัท ศรีสวัสดิ์ คอร์ปอเรชั่น จำกัด (มหาชน)</v>
      </c>
    </row>
    <row r="2" spans="1:10" ht="20.100000000000001" customHeight="1">
      <c r="A2" s="22" t="s">
        <v>89</v>
      </c>
    </row>
    <row r="3" spans="1:10" ht="20.100000000000001" customHeight="1">
      <c r="A3" s="52" t="s">
        <v>90</v>
      </c>
      <c r="B3" s="53"/>
      <c r="C3" s="53"/>
      <c r="D3" s="53"/>
      <c r="E3" s="53"/>
      <c r="F3" s="53"/>
      <c r="G3" s="53"/>
      <c r="H3" s="54"/>
      <c r="I3" s="53"/>
      <c r="J3" s="54"/>
    </row>
    <row r="4" spans="1:10" ht="18" customHeight="1"/>
    <row r="5" spans="1:10" ht="18" customHeight="1">
      <c r="A5" s="22"/>
      <c r="C5" s="13"/>
      <c r="D5" s="280" t="s">
        <v>3</v>
      </c>
      <c r="E5" s="280"/>
      <c r="F5" s="280"/>
      <c r="G5" s="55"/>
      <c r="H5" s="280" t="s">
        <v>4</v>
      </c>
      <c r="I5" s="280"/>
      <c r="J5" s="280"/>
    </row>
    <row r="6" spans="1:10" ht="18" customHeight="1">
      <c r="A6" s="22"/>
      <c r="C6" s="13"/>
      <c r="D6" s="16" t="s">
        <v>5</v>
      </c>
      <c r="E6" s="55"/>
      <c r="F6" s="16" t="s">
        <v>5</v>
      </c>
      <c r="G6" s="26"/>
      <c r="H6" s="16" t="s">
        <v>5</v>
      </c>
      <c r="I6" s="55"/>
      <c r="J6" s="16" t="s">
        <v>5</v>
      </c>
    </row>
    <row r="7" spans="1:10" ht="18" customHeight="1">
      <c r="A7" s="22"/>
      <c r="C7" s="13"/>
      <c r="D7" s="16" t="s">
        <v>7</v>
      </c>
      <c r="E7" s="16"/>
      <c r="F7" s="16" t="s">
        <v>7</v>
      </c>
      <c r="G7" s="56"/>
      <c r="H7" s="16" t="s">
        <v>7</v>
      </c>
      <c r="I7" s="16"/>
      <c r="J7" s="16" t="s">
        <v>7</v>
      </c>
    </row>
    <row r="8" spans="1:10" ht="18" customHeight="1">
      <c r="A8" s="22"/>
      <c r="B8" s="13"/>
      <c r="C8" s="13"/>
      <c r="D8" s="57" t="s">
        <v>9</v>
      </c>
      <c r="E8" s="57"/>
      <c r="F8" s="57" t="s">
        <v>10</v>
      </c>
      <c r="G8" s="58"/>
      <c r="H8" s="57" t="s">
        <v>9</v>
      </c>
      <c r="I8" s="57"/>
      <c r="J8" s="57" t="s">
        <v>10</v>
      </c>
    </row>
    <row r="9" spans="1:10" ht="18" customHeight="1">
      <c r="A9" s="22"/>
      <c r="B9" s="19" t="s">
        <v>11</v>
      </c>
      <c r="C9" s="13"/>
      <c r="D9" s="59" t="s">
        <v>12</v>
      </c>
      <c r="E9" s="60"/>
      <c r="F9" s="59" t="s">
        <v>12</v>
      </c>
      <c r="G9" s="60"/>
      <c r="H9" s="59" t="s">
        <v>12</v>
      </c>
      <c r="I9" s="60"/>
      <c r="J9" s="59" t="s">
        <v>12</v>
      </c>
    </row>
    <row r="10" spans="1:10" ht="6" customHeight="1">
      <c r="A10" s="22"/>
      <c r="B10" s="13"/>
      <c r="C10" s="13"/>
      <c r="D10" s="62"/>
      <c r="E10" s="60"/>
      <c r="F10" s="16"/>
      <c r="G10" s="60"/>
      <c r="H10" s="63"/>
      <c r="I10" s="60"/>
      <c r="J10" s="64"/>
    </row>
    <row r="11" spans="1:10" ht="18" customHeight="1">
      <c r="A11" s="22" t="s">
        <v>91</v>
      </c>
      <c r="D11" s="65"/>
      <c r="H11" s="66"/>
      <c r="J11" s="67"/>
    </row>
    <row r="12" spans="1:10" ht="6" customHeight="1">
      <c r="A12" s="68"/>
      <c r="D12" s="27"/>
      <c r="E12" s="31"/>
      <c r="F12" s="28"/>
      <c r="G12" s="31"/>
      <c r="H12" s="69"/>
      <c r="I12" s="31"/>
      <c r="J12" s="70"/>
    </row>
    <row r="13" spans="1:10" ht="18" customHeight="1">
      <c r="A13" s="26" t="s">
        <v>92</v>
      </c>
      <c r="D13" s="69">
        <v>1917441</v>
      </c>
      <c r="E13" s="70"/>
      <c r="F13" s="70">
        <v>1623947</v>
      </c>
      <c r="G13" s="70"/>
      <c r="H13" s="69">
        <v>188499</v>
      </c>
      <c r="I13" s="70"/>
      <c r="J13" s="70">
        <v>193464</v>
      </c>
    </row>
    <row r="14" spans="1:10" ht="18" customHeight="1">
      <c r="A14" s="26" t="s">
        <v>93</v>
      </c>
      <c r="D14" s="69">
        <v>16</v>
      </c>
      <c r="E14" s="70"/>
      <c r="F14" s="70">
        <v>530</v>
      </c>
      <c r="G14" s="70"/>
      <c r="H14" s="69">
        <v>369038</v>
      </c>
      <c r="I14" s="70"/>
      <c r="J14" s="70">
        <v>630950</v>
      </c>
    </row>
    <row r="15" spans="1:10" ht="18" customHeight="1">
      <c r="A15" s="68" t="s">
        <v>94</v>
      </c>
      <c r="D15" s="75">
        <v>829490</v>
      </c>
      <c r="E15" s="71"/>
      <c r="F15" s="76">
        <v>830454</v>
      </c>
      <c r="G15" s="71"/>
      <c r="H15" s="75">
        <v>1468</v>
      </c>
      <c r="I15" s="71"/>
      <c r="J15" s="76">
        <v>78788</v>
      </c>
    </row>
    <row r="16" spans="1:10" ht="6" customHeight="1">
      <c r="A16" s="68"/>
      <c r="D16" s="27"/>
      <c r="E16" s="31"/>
      <c r="F16" s="28"/>
      <c r="G16" s="31"/>
      <c r="H16" s="27"/>
      <c r="I16" s="31"/>
      <c r="J16" s="28"/>
    </row>
    <row r="17" spans="1:10" ht="18" customHeight="1">
      <c r="A17" s="72" t="s">
        <v>95</v>
      </c>
      <c r="D17" s="73">
        <f>SUM(D13:D15)</f>
        <v>2746947</v>
      </c>
      <c r="E17" s="28"/>
      <c r="F17" s="74">
        <f>SUM(F13:F15)</f>
        <v>2454931</v>
      </c>
      <c r="G17" s="28"/>
      <c r="H17" s="73">
        <f>SUM(H13:H15)</f>
        <v>559005</v>
      </c>
      <c r="I17" s="28"/>
      <c r="J17" s="74">
        <f>SUM(J13:J15)</f>
        <v>903202</v>
      </c>
    </row>
    <row r="18" spans="1:10" ht="9.9499999999999993" customHeight="1">
      <c r="A18" s="72"/>
      <c r="D18" s="27"/>
      <c r="E18" s="31"/>
      <c r="F18" s="28"/>
      <c r="G18" s="31"/>
      <c r="H18" s="27"/>
      <c r="I18" s="31"/>
      <c r="J18" s="28"/>
    </row>
    <row r="19" spans="1:10" ht="18" customHeight="1">
      <c r="A19" s="72" t="s">
        <v>96</v>
      </c>
      <c r="D19" s="27"/>
      <c r="E19" s="31"/>
      <c r="F19" s="28"/>
      <c r="G19" s="31"/>
      <c r="H19" s="27"/>
      <c r="I19" s="31"/>
      <c r="J19" s="28"/>
    </row>
    <row r="20" spans="1:10" ht="6" customHeight="1">
      <c r="A20" s="72"/>
      <c r="D20" s="27"/>
      <c r="E20" s="31"/>
      <c r="F20" s="28"/>
      <c r="G20" s="31"/>
      <c r="H20" s="27"/>
      <c r="I20" s="31"/>
      <c r="J20" s="28"/>
    </row>
    <row r="21" spans="1:10" ht="18" customHeight="1">
      <c r="A21" s="26" t="s">
        <v>97</v>
      </c>
      <c r="D21" s="69">
        <v>100262</v>
      </c>
      <c r="E21" s="70"/>
      <c r="F21" s="70">
        <v>74736</v>
      </c>
      <c r="G21" s="70"/>
      <c r="H21" s="69">
        <v>21</v>
      </c>
      <c r="I21" s="70"/>
      <c r="J21" s="70">
        <v>22</v>
      </c>
    </row>
    <row r="22" spans="1:10" ht="18" customHeight="1">
      <c r="A22" s="26" t="s">
        <v>98</v>
      </c>
      <c r="D22" s="69">
        <v>1017332</v>
      </c>
      <c r="E22" s="70"/>
      <c r="F22" s="70">
        <v>718203</v>
      </c>
      <c r="G22" s="70"/>
      <c r="H22" s="69">
        <v>54367</v>
      </c>
      <c r="I22" s="70"/>
      <c r="J22" s="70">
        <v>21119</v>
      </c>
    </row>
    <row r="23" spans="1:10" ht="18" customHeight="1">
      <c r="A23" s="26" t="s">
        <v>99</v>
      </c>
      <c r="D23" s="75">
        <v>30913</v>
      </c>
      <c r="E23" s="70"/>
      <c r="F23" s="76">
        <v>-47947</v>
      </c>
      <c r="G23" s="70"/>
      <c r="H23" s="75">
        <v>0</v>
      </c>
      <c r="I23" s="70"/>
      <c r="J23" s="76">
        <v>0</v>
      </c>
    </row>
    <row r="24" spans="1:10" ht="6" customHeight="1">
      <c r="A24" s="22"/>
      <c r="D24" s="27"/>
      <c r="E24" s="31"/>
      <c r="F24" s="28"/>
      <c r="G24" s="31"/>
      <c r="H24" s="27"/>
      <c r="I24" s="31"/>
      <c r="J24" s="28"/>
    </row>
    <row r="25" spans="1:10" ht="18" customHeight="1">
      <c r="A25" s="22" t="s">
        <v>100</v>
      </c>
      <c r="D25" s="73">
        <f>SUM(D21:D23)</f>
        <v>1148507</v>
      </c>
      <c r="E25" s="28"/>
      <c r="F25" s="74">
        <f>SUM(F21:F23)</f>
        <v>744992</v>
      </c>
      <c r="G25" s="28"/>
      <c r="H25" s="73">
        <f>SUM(H21:H23)</f>
        <v>54388</v>
      </c>
      <c r="I25" s="28"/>
      <c r="J25" s="74">
        <f>SUM(J21:J23)</f>
        <v>21141</v>
      </c>
    </row>
    <row r="26" spans="1:10" ht="6" customHeight="1">
      <c r="A26" s="22"/>
      <c r="D26" s="27"/>
      <c r="E26" s="31"/>
      <c r="F26" s="28"/>
      <c r="G26" s="31"/>
      <c r="H26" s="27"/>
      <c r="I26" s="31"/>
      <c r="J26" s="28"/>
    </row>
    <row r="27" spans="1:10" ht="18" customHeight="1">
      <c r="A27" s="22" t="s">
        <v>101</v>
      </c>
      <c r="D27" s="27">
        <f>D17-D25</f>
        <v>1598440</v>
      </c>
      <c r="E27" s="31"/>
      <c r="F27" s="28">
        <f>F17-F25</f>
        <v>1709939</v>
      </c>
      <c r="G27" s="31"/>
      <c r="H27" s="27">
        <f>H17-H25</f>
        <v>504617</v>
      </c>
      <c r="I27" s="31"/>
      <c r="J27" s="28">
        <f>J17-J25</f>
        <v>882061</v>
      </c>
    </row>
    <row r="28" spans="1:10" ht="18" customHeight="1">
      <c r="A28" s="26" t="s">
        <v>102</v>
      </c>
      <c r="D28" s="69">
        <v>-183345</v>
      </c>
      <c r="E28" s="31"/>
      <c r="F28" s="70">
        <v>-209377</v>
      </c>
      <c r="G28" s="31"/>
      <c r="H28" s="69">
        <v>-152834</v>
      </c>
      <c r="I28" s="31"/>
      <c r="J28" s="70">
        <v>-168792</v>
      </c>
    </row>
    <row r="29" spans="1:10" ht="18" customHeight="1">
      <c r="A29" s="178" t="s">
        <v>103</v>
      </c>
      <c r="D29" s="75">
        <v>14551</v>
      </c>
      <c r="E29" s="31"/>
      <c r="F29" s="76">
        <v>4218</v>
      </c>
      <c r="G29" s="31"/>
      <c r="H29" s="75">
        <v>0</v>
      </c>
      <c r="I29" s="31"/>
      <c r="J29" s="76">
        <v>0</v>
      </c>
    </row>
    <row r="30" spans="1:10" ht="6" customHeight="1">
      <c r="D30" s="27"/>
      <c r="E30" s="31"/>
      <c r="F30" s="28"/>
      <c r="G30" s="31"/>
      <c r="H30" s="27"/>
      <c r="I30" s="31"/>
      <c r="J30" s="28"/>
    </row>
    <row r="31" spans="1:10" s="78" customFormat="1" ht="18" customHeight="1">
      <c r="A31" s="22" t="s">
        <v>104</v>
      </c>
      <c r="B31" s="77"/>
      <c r="D31" s="79">
        <f>SUM(D27:D30)</f>
        <v>1429646</v>
      </c>
      <c r="E31" s="80"/>
      <c r="F31" s="80">
        <f>SUM(F27:F30)</f>
        <v>1504780</v>
      </c>
      <c r="G31" s="80"/>
      <c r="H31" s="79">
        <f>SUM(H27:H30)</f>
        <v>351783</v>
      </c>
      <c r="I31" s="80"/>
      <c r="J31" s="80">
        <f>SUM(J27:J30)</f>
        <v>713269</v>
      </c>
    </row>
    <row r="32" spans="1:10" ht="18" customHeight="1">
      <c r="A32" s="26" t="s">
        <v>105</v>
      </c>
      <c r="B32" s="11">
        <v>18</v>
      </c>
      <c r="D32" s="75">
        <v>-291255</v>
      </c>
      <c r="E32" s="31"/>
      <c r="F32" s="76">
        <v>-314903</v>
      </c>
      <c r="G32" s="31"/>
      <c r="H32" s="75">
        <v>3451</v>
      </c>
      <c r="I32" s="31"/>
      <c r="J32" s="76">
        <v>-16464</v>
      </c>
    </row>
    <row r="33" spans="1:10" ht="6" customHeight="1">
      <c r="D33" s="27"/>
      <c r="E33" s="31"/>
      <c r="F33" s="28"/>
      <c r="G33" s="31"/>
      <c r="H33" s="27"/>
      <c r="I33" s="31"/>
      <c r="J33" s="28"/>
    </row>
    <row r="34" spans="1:10" ht="18" customHeight="1" thickBot="1">
      <c r="A34" s="81" t="s">
        <v>106</v>
      </c>
      <c r="D34" s="33">
        <f>SUM(D31:D32)</f>
        <v>1138391</v>
      </c>
      <c r="E34" s="28"/>
      <c r="F34" s="34">
        <f>SUM(F31:F32)</f>
        <v>1189877</v>
      </c>
      <c r="G34" s="28"/>
      <c r="H34" s="33">
        <f>SUM(H31:H32)</f>
        <v>355234</v>
      </c>
      <c r="I34" s="28"/>
      <c r="J34" s="34">
        <f>SUM(J31:J32)</f>
        <v>696805</v>
      </c>
    </row>
    <row r="35" spans="1:10" ht="9.9499999999999993" customHeight="1" thickTop="1">
      <c r="A35" s="72"/>
      <c r="D35" s="27"/>
      <c r="E35" s="31"/>
      <c r="F35" s="28"/>
      <c r="G35" s="31"/>
      <c r="H35" s="27"/>
      <c r="I35" s="31"/>
      <c r="J35" s="28"/>
    </row>
    <row r="36" spans="1:10" s="87" customFormat="1" ht="18" customHeight="1" outlineLevel="1">
      <c r="A36" s="82" t="s">
        <v>107</v>
      </c>
      <c r="B36" s="83"/>
      <c r="C36" s="83"/>
      <c r="D36" s="84"/>
      <c r="E36" s="85"/>
      <c r="F36" s="86"/>
      <c r="G36" s="85"/>
      <c r="H36" s="84"/>
      <c r="I36" s="85"/>
      <c r="J36" s="86"/>
    </row>
    <row r="37" spans="1:10" s="87" customFormat="1" ht="18" customHeight="1" outlineLevel="1">
      <c r="A37" s="171" t="s">
        <v>108</v>
      </c>
      <c r="B37" s="83"/>
      <c r="C37" s="83"/>
      <c r="D37" s="84"/>
      <c r="E37" s="85"/>
      <c r="F37" s="86"/>
      <c r="G37" s="85"/>
      <c r="H37" s="84"/>
      <c r="I37" s="85"/>
      <c r="J37" s="86"/>
    </row>
    <row r="38" spans="1:10" s="87" customFormat="1" ht="18" customHeight="1" outlineLevel="1">
      <c r="A38" s="88" t="s">
        <v>109</v>
      </c>
      <c r="B38" s="83"/>
      <c r="C38" s="83"/>
      <c r="D38" s="93"/>
      <c r="H38" s="93"/>
    </row>
    <row r="39" spans="1:10" s="87" customFormat="1" ht="18" customHeight="1" outlineLevel="1">
      <c r="A39" s="88" t="s">
        <v>110</v>
      </c>
      <c r="B39" s="83"/>
      <c r="C39" s="83"/>
      <c r="D39" s="69">
        <v>0</v>
      </c>
      <c r="F39" s="70">
        <v>-111</v>
      </c>
      <c r="H39" s="69">
        <v>0</v>
      </c>
      <c r="J39" s="70">
        <v>0</v>
      </c>
    </row>
    <row r="40" spans="1:10" s="87" customFormat="1" ht="18" customHeight="1" outlineLevel="1">
      <c r="A40" s="88" t="s">
        <v>111</v>
      </c>
      <c r="B40" s="83"/>
      <c r="C40" s="83"/>
      <c r="D40" s="69">
        <v>1225</v>
      </c>
      <c r="E40" s="85"/>
      <c r="F40" s="70">
        <v>2479</v>
      </c>
      <c r="G40" s="85"/>
      <c r="H40" s="69">
        <v>1225</v>
      </c>
      <c r="I40" s="85"/>
      <c r="J40" s="70">
        <v>2479</v>
      </c>
    </row>
    <row r="41" spans="1:10" s="87" customFormat="1" ht="18" customHeight="1" outlineLevel="1">
      <c r="A41" s="88" t="s">
        <v>112</v>
      </c>
      <c r="B41" s="83"/>
      <c r="C41" s="83"/>
      <c r="D41" s="69">
        <v>1381</v>
      </c>
      <c r="E41" s="85"/>
      <c r="F41" s="70">
        <v>-12</v>
      </c>
      <c r="G41" s="85"/>
      <c r="H41" s="69">
        <v>0</v>
      </c>
      <c r="I41" s="85"/>
      <c r="J41" s="70">
        <v>0</v>
      </c>
    </row>
    <row r="42" spans="1:10" s="87" customFormat="1" ht="18" customHeight="1" outlineLevel="1">
      <c r="A42" s="88" t="s">
        <v>113</v>
      </c>
      <c r="B42" s="83"/>
      <c r="C42" s="83"/>
      <c r="D42" s="84"/>
      <c r="E42" s="85"/>
      <c r="F42" s="86"/>
      <c r="G42" s="85"/>
      <c r="H42" s="84"/>
      <c r="I42" s="85"/>
      <c r="J42" s="86"/>
    </row>
    <row r="43" spans="1:10" s="87" customFormat="1" ht="18" customHeight="1" outlineLevel="1">
      <c r="A43" s="88" t="s">
        <v>114</v>
      </c>
      <c r="B43" s="83"/>
      <c r="C43" s="83"/>
      <c r="D43" s="75">
        <v>-245</v>
      </c>
      <c r="E43" s="85"/>
      <c r="F43" s="76">
        <v>-474</v>
      </c>
      <c r="G43" s="85"/>
      <c r="H43" s="75">
        <v>-245</v>
      </c>
      <c r="I43" s="85"/>
      <c r="J43" s="76">
        <v>-496</v>
      </c>
    </row>
    <row r="44" spans="1:10" ht="6" customHeight="1" outlineLevel="1">
      <c r="D44" s="91"/>
      <c r="E44" s="31"/>
      <c r="F44" s="92"/>
      <c r="G44" s="31"/>
      <c r="H44" s="91"/>
      <c r="I44" s="31"/>
      <c r="J44" s="92"/>
    </row>
    <row r="45" spans="1:10" s="87" customFormat="1" ht="18" customHeight="1" outlineLevel="1">
      <c r="A45" s="88" t="s">
        <v>115</v>
      </c>
      <c r="B45" s="83"/>
      <c r="C45" s="83"/>
      <c r="D45" s="84"/>
      <c r="E45" s="85"/>
      <c r="F45" s="86"/>
      <c r="G45" s="85"/>
      <c r="H45" s="84"/>
      <c r="I45" s="85"/>
      <c r="J45" s="86"/>
    </row>
    <row r="46" spans="1:10" s="87" customFormat="1" ht="18" customHeight="1" outlineLevel="1">
      <c r="A46" s="88" t="s">
        <v>116</v>
      </c>
      <c r="B46" s="83"/>
      <c r="C46" s="83"/>
      <c r="D46" s="84">
        <f>SUM(D39:D43)</f>
        <v>2361</v>
      </c>
      <c r="E46" s="85"/>
      <c r="F46" s="86">
        <f>SUM(F39:F43)</f>
        <v>1882</v>
      </c>
      <c r="G46" s="85"/>
      <c r="H46" s="84">
        <f>SUM(H38:H43)</f>
        <v>980</v>
      </c>
      <c r="I46" s="85"/>
      <c r="J46" s="86">
        <f>SUM(J38:J43)</f>
        <v>1983</v>
      </c>
    </row>
    <row r="47" spans="1:10" ht="6" customHeight="1" outlineLevel="1">
      <c r="D47" s="91"/>
      <c r="E47" s="31"/>
      <c r="F47" s="92"/>
      <c r="G47" s="31"/>
      <c r="H47" s="91"/>
      <c r="I47" s="31"/>
      <c r="J47" s="92"/>
    </row>
    <row r="48" spans="1:10" s="87" customFormat="1" ht="18" customHeight="1" outlineLevel="1" thickBot="1">
      <c r="A48" s="82" t="s">
        <v>117</v>
      </c>
      <c r="B48" s="83"/>
      <c r="C48" s="83"/>
      <c r="D48" s="94">
        <f>D46+D34</f>
        <v>1140752</v>
      </c>
      <c r="E48" s="85"/>
      <c r="F48" s="95">
        <f>F46+F34</f>
        <v>1191759</v>
      </c>
      <c r="G48" s="85"/>
      <c r="H48" s="94">
        <f>H46+H34</f>
        <v>356214</v>
      </c>
      <c r="I48" s="85"/>
      <c r="J48" s="95">
        <f>J46+J34</f>
        <v>698788</v>
      </c>
    </row>
    <row r="49" spans="1:10" s="87" customFormat="1" ht="15" customHeight="1" outlineLevel="1" thickTop="1">
      <c r="A49" s="82"/>
      <c r="B49" s="83"/>
      <c r="C49" s="83"/>
      <c r="D49" s="86"/>
      <c r="E49" s="85"/>
      <c r="F49" s="86"/>
      <c r="G49" s="85"/>
      <c r="H49" s="86"/>
      <c r="I49" s="85"/>
      <c r="J49" s="86"/>
    </row>
    <row r="50" spans="1:10" s="87" customFormat="1" ht="15" customHeight="1" outlineLevel="1">
      <c r="A50" s="82"/>
      <c r="B50" s="83"/>
      <c r="C50" s="83"/>
      <c r="D50" s="86"/>
      <c r="E50" s="85"/>
      <c r="F50" s="86"/>
      <c r="G50" s="85"/>
      <c r="H50" s="86"/>
      <c r="I50" s="85"/>
      <c r="J50" s="86"/>
    </row>
    <row r="51" spans="1:10" s="87" customFormat="1" ht="15" customHeight="1" outlineLevel="1">
      <c r="A51" s="82"/>
      <c r="B51" s="83"/>
      <c r="C51" s="83"/>
      <c r="D51" s="86"/>
      <c r="E51" s="85"/>
      <c r="F51" s="86"/>
      <c r="G51" s="85"/>
      <c r="H51" s="86"/>
      <c r="I51" s="85"/>
      <c r="J51" s="86"/>
    </row>
    <row r="52" spans="1:10" s="87" customFormat="1" ht="15" customHeight="1" outlineLevel="1">
      <c r="A52" s="82"/>
      <c r="B52" s="83"/>
      <c r="C52" s="83"/>
      <c r="D52" s="86"/>
      <c r="E52" s="85"/>
      <c r="F52" s="86"/>
      <c r="G52" s="85"/>
      <c r="H52" s="86"/>
      <c r="I52" s="85"/>
      <c r="J52" s="86"/>
    </row>
    <row r="53" spans="1:10" s="87" customFormat="1" ht="15" customHeight="1" outlineLevel="1">
      <c r="A53" s="82"/>
      <c r="B53" s="83"/>
      <c r="C53" s="83"/>
      <c r="D53" s="86"/>
      <c r="E53" s="85"/>
      <c r="F53" s="86"/>
      <c r="G53" s="85"/>
      <c r="H53" s="86"/>
      <c r="I53" s="85"/>
      <c r="J53" s="86"/>
    </row>
    <row r="54" spans="1:10" s="87" customFormat="1" ht="15" customHeight="1" outlineLevel="1">
      <c r="A54" s="82"/>
      <c r="B54" s="83"/>
      <c r="C54" s="83"/>
      <c r="D54" s="86"/>
      <c r="E54" s="85"/>
      <c r="F54" s="86"/>
      <c r="G54" s="85"/>
      <c r="H54" s="86"/>
      <c r="I54" s="85"/>
      <c r="J54" s="86"/>
    </row>
    <row r="55" spans="1:10" s="87" customFormat="1" ht="15" customHeight="1" outlineLevel="1">
      <c r="A55" s="82"/>
      <c r="B55" s="83"/>
      <c r="C55" s="83"/>
      <c r="D55" s="86"/>
      <c r="E55" s="85"/>
      <c r="F55" s="86"/>
      <c r="G55" s="85"/>
      <c r="H55" s="86"/>
      <c r="I55" s="85"/>
      <c r="J55" s="86"/>
    </row>
    <row r="56" spans="1:10" s="87" customFormat="1" ht="15" customHeight="1" outlineLevel="1">
      <c r="A56" s="82"/>
      <c r="B56" s="83"/>
      <c r="C56" s="83"/>
      <c r="D56" s="86"/>
      <c r="E56" s="85"/>
      <c r="F56" s="86"/>
      <c r="G56" s="85"/>
      <c r="H56" s="86"/>
      <c r="I56" s="85"/>
      <c r="J56" s="86"/>
    </row>
    <row r="57" spans="1:10" s="87" customFormat="1" ht="15" customHeight="1" outlineLevel="1">
      <c r="A57" s="82"/>
      <c r="B57" s="83"/>
      <c r="C57" s="83"/>
      <c r="D57" s="86"/>
      <c r="E57" s="85"/>
      <c r="F57" s="86"/>
      <c r="G57" s="85"/>
      <c r="H57" s="86"/>
      <c r="I57" s="85"/>
      <c r="J57" s="86"/>
    </row>
    <row r="58" spans="1:10" s="87" customFormat="1" ht="15" customHeight="1" outlineLevel="1">
      <c r="A58" s="82"/>
      <c r="B58" s="83"/>
      <c r="C58" s="83"/>
      <c r="D58" s="86"/>
      <c r="E58" s="85"/>
      <c r="F58" s="86"/>
      <c r="G58" s="85"/>
      <c r="H58" s="86"/>
      <c r="I58" s="85"/>
      <c r="J58" s="86"/>
    </row>
    <row r="59" spans="1:10" s="87" customFormat="1" ht="15" customHeight="1" outlineLevel="1">
      <c r="A59" s="82"/>
      <c r="B59" s="83"/>
      <c r="C59" s="83"/>
      <c r="D59" s="86"/>
      <c r="E59" s="85"/>
      <c r="F59" s="86"/>
      <c r="G59" s="85"/>
      <c r="H59" s="86"/>
      <c r="I59" s="85"/>
      <c r="J59" s="86"/>
    </row>
    <row r="60" spans="1:10" s="87" customFormat="1" ht="4.5" customHeight="1" outlineLevel="1">
      <c r="A60" s="82"/>
      <c r="B60" s="83"/>
      <c r="C60" s="83"/>
      <c r="D60" s="86"/>
      <c r="E60" s="85"/>
      <c r="F60" s="86"/>
      <c r="G60" s="85"/>
      <c r="H60" s="86"/>
      <c r="I60" s="85"/>
      <c r="J60" s="86"/>
    </row>
    <row r="61" spans="1:10" ht="21.95" customHeight="1" outlineLevel="1">
      <c r="A61" s="96" t="str">
        <f>'2-4'!A53</f>
        <v>หมายเหตุประกอบข้อมูลทางการเงินเป็นส่วนหนึ่งของข้อมูลทางการเงินระหว่างกาลนี้</v>
      </c>
      <c r="B61" s="97"/>
      <c r="C61" s="97"/>
      <c r="D61" s="30"/>
      <c r="E61" s="98"/>
      <c r="F61" s="30"/>
      <c r="G61" s="98"/>
      <c r="H61" s="30"/>
      <c r="I61" s="98"/>
      <c r="J61" s="30"/>
    </row>
    <row r="62" spans="1:10" ht="20.100000000000001" customHeight="1" outlineLevel="1">
      <c r="A62" s="50" t="s">
        <v>0</v>
      </c>
    </row>
    <row r="63" spans="1:10" ht="20.100000000000001" customHeight="1" outlineLevel="1">
      <c r="A63" s="22" t="s">
        <v>118</v>
      </c>
    </row>
    <row r="64" spans="1:10" ht="20.100000000000001" customHeight="1" outlineLevel="1">
      <c r="A64" s="52" t="str">
        <f>A3</f>
        <v>สำหรับงวดสามเดือนสิ้นสุดวันที่ 30 มิถุนายน พ.ศ. 2565</v>
      </c>
      <c r="B64" s="53"/>
      <c r="C64" s="53"/>
      <c r="D64" s="53"/>
      <c r="E64" s="53"/>
      <c r="F64" s="53"/>
      <c r="G64" s="53"/>
      <c r="H64" s="54"/>
      <c r="I64" s="53"/>
      <c r="J64" s="54"/>
    </row>
    <row r="65" spans="1:10" ht="18.95" customHeight="1" outlineLevel="1"/>
    <row r="66" spans="1:10" ht="18.95" customHeight="1" outlineLevel="1">
      <c r="A66" s="22"/>
      <c r="C66" s="13"/>
      <c r="D66" s="280" t="s">
        <v>3</v>
      </c>
      <c r="E66" s="280"/>
      <c r="F66" s="280"/>
      <c r="G66" s="55"/>
      <c r="H66" s="280" t="s">
        <v>4</v>
      </c>
      <c r="I66" s="280"/>
      <c r="J66" s="280"/>
    </row>
    <row r="67" spans="1:10" ht="18.95" customHeight="1" outlineLevel="1">
      <c r="A67" s="22"/>
      <c r="C67" s="13"/>
      <c r="D67" s="16" t="s">
        <v>5</v>
      </c>
      <c r="E67" s="55"/>
      <c r="F67" s="16" t="s">
        <v>5</v>
      </c>
      <c r="G67" s="26"/>
      <c r="H67" s="16" t="s">
        <v>5</v>
      </c>
      <c r="I67" s="55"/>
      <c r="J67" s="16" t="s">
        <v>5</v>
      </c>
    </row>
    <row r="68" spans="1:10" ht="18.95" customHeight="1" outlineLevel="1">
      <c r="A68" s="22"/>
      <c r="C68" s="13"/>
      <c r="D68" s="16" t="s">
        <v>7</v>
      </c>
      <c r="E68" s="16"/>
      <c r="F68" s="16" t="s">
        <v>7</v>
      </c>
      <c r="G68" s="56"/>
      <c r="H68" s="16" t="s">
        <v>7</v>
      </c>
      <c r="I68" s="16"/>
      <c r="J68" s="16" t="s">
        <v>7</v>
      </c>
    </row>
    <row r="69" spans="1:10" ht="18.95" customHeight="1" outlineLevel="1">
      <c r="A69" s="22"/>
      <c r="B69" s="13"/>
      <c r="C69" s="13"/>
      <c r="D69" s="57" t="s">
        <v>9</v>
      </c>
      <c r="E69" s="57"/>
      <c r="F69" s="57" t="s">
        <v>10</v>
      </c>
      <c r="G69" s="58"/>
      <c r="H69" s="57" t="s">
        <v>9</v>
      </c>
      <c r="I69" s="57"/>
      <c r="J69" s="57" t="s">
        <v>10</v>
      </c>
    </row>
    <row r="70" spans="1:10" ht="18.95" customHeight="1" outlineLevel="1">
      <c r="A70" s="22"/>
      <c r="B70" s="13"/>
      <c r="C70" s="13"/>
      <c r="D70" s="59" t="s">
        <v>12</v>
      </c>
      <c r="E70" s="60"/>
      <c r="F70" s="59" t="s">
        <v>12</v>
      </c>
      <c r="G70" s="60"/>
      <c r="H70" s="61" t="s">
        <v>12</v>
      </c>
      <c r="I70" s="60"/>
      <c r="J70" s="61" t="s">
        <v>12</v>
      </c>
    </row>
    <row r="71" spans="1:10" ht="6" customHeight="1" outlineLevel="1">
      <c r="A71" s="22"/>
      <c r="B71" s="13"/>
      <c r="C71" s="13"/>
      <c r="D71" s="62"/>
      <c r="E71" s="60"/>
      <c r="F71" s="16"/>
      <c r="G71" s="60"/>
      <c r="H71" s="63"/>
      <c r="I71" s="60"/>
      <c r="J71" s="64"/>
    </row>
    <row r="72" spans="1:10" ht="18.95" customHeight="1" outlineLevel="1">
      <c r="A72" s="99" t="s">
        <v>119</v>
      </c>
      <c r="B72" s="100"/>
      <c r="C72" s="101"/>
      <c r="D72" s="102"/>
      <c r="E72" s="103"/>
      <c r="F72" s="103"/>
      <c r="G72" s="103"/>
      <c r="H72" s="104"/>
      <c r="I72" s="103"/>
      <c r="J72" s="105"/>
    </row>
    <row r="73" spans="1:10" ht="18.95" customHeight="1">
      <c r="D73" s="27"/>
      <c r="E73" s="31"/>
      <c r="F73" s="28"/>
      <c r="G73" s="31"/>
      <c r="H73" s="27"/>
      <c r="I73" s="31"/>
      <c r="J73" s="28"/>
    </row>
    <row r="74" spans="1:10" ht="18.95" customHeight="1">
      <c r="A74" s="106" t="s">
        <v>120</v>
      </c>
      <c r="B74" s="100"/>
      <c r="C74" s="101"/>
      <c r="D74" s="69">
        <v>1041616</v>
      </c>
      <c r="E74" s="103"/>
      <c r="F74" s="70">
        <v>1106068</v>
      </c>
      <c r="G74" s="103"/>
      <c r="H74" s="69">
        <v>355234</v>
      </c>
      <c r="I74" s="103"/>
      <c r="J74" s="70">
        <v>696805</v>
      </c>
    </row>
    <row r="75" spans="1:10" ht="18.95" customHeight="1">
      <c r="A75" s="107" t="s">
        <v>121</v>
      </c>
      <c r="B75" s="100"/>
      <c r="C75" s="101"/>
      <c r="D75" s="75">
        <v>96775</v>
      </c>
      <c r="E75" s="86"/>
      <c r="F75" s="76">
        <v>83809</v>
      </c>
      <c r="G75" s="86"/>
      <c r="H75" s="75">
        <v>0</v>
      </c>
      <c r="I75" s="86"/>
      <c r="J75" s="76">
        <v>0</v>
      </c>
    </row>
    <row r="76" spans="1:10" ht="6" customHeight="1">
      <c r="A76" s="22"/>
      <c r="B76" s="13"/>
      <c r="C76" s="13"/>
      <c r="D76" s="62"/>
      <c r="E76" s="60"/>
      <c r="F76" s="16"/>
      <c r="G76" s="60"/>
      <c r="H76" s="62"/>
      <c r="I76" s="60"/>
      <c r="J76" s="16"/>
    </row>
    <row r="77" spans="1:10" ht="18.95" customHeight="1" thickBot="1">
      <c r="A77" s="101"/>
      <c r="B77" s="100"/>
      <c r="C77" s="101"/>
      <c r="D77" s="108">
        <f>+D34</f>
        <v>1138391</v>
      </c>
      <c r="E77" s="103"/>
      <c r="F77" s="109">
        <f>+F34</f>
        <v>1189877</v>
      </c>
      <c r="G77" s="103"/>
      <c r="H77" s="108">
        <f>SUM(H74:H75)</f>
        <v>355234</v>
      </c>
      <c r="I77" s="103"/>
      <c r="J77" s="109">
        <f>SUM(J74:J75)</f>
        <v>696805</v>
      </c>
    </row>
    <row r="78" spans="1:10" ht="18.95" customHeight="1" thickTop="1">
      <c r="A78" s="72"/>
      <c r="D78" s="27"/>
      <c r="E78" s="31"/>
      <c r="F78" s="28"/>
      <c r="G78" s="31"/>
      <c r="H78" s="27"/>
      <c r="I78" s="31"/>
      <c r="J78" s="28"/>
    </row>
    <row r="79" spans="1:10" ht="18.95" customHeight="1">
      <c r="A79" s="99" t="s">
        <v>122</v>
      </c>
      <c r="B79" s="100"/>
      <c r="C79" s="101"/>
      <c r="D79" s="93"/>
      <c r="E79" s="85"/>
      <c r="F79" s="87"/>
      <c r="G79" s="85"/>
      <c r="H79" s="93"/>
      <c r="I79" s="85"/>
      <c r="J79" s="87"/>
    </row>
    <row r="80" spans="1:10" ht="6" customHeight="1">
      <c r="A80" s="22"/>
      <c r="B80" s="13"/>
      <c r="C80" s="13"/>
      <c r="D80" s="62"/>
      <c r="E80" s="60"/>
      <c r="F80" s="16"/>
      <c r="G80" s="60"/>
      <c r="H80" s="62"/>
      <c r="I80" s="60"/>
      <c r="J80" s="16"/>
    </row>
    <row r="81" spans="1:10" ht="18.95" customHeight="1">
      <c r="A81" s="106" t="s">
        <v>120</v>
      </c>
      <c r="B81" s="100"/>
      <c r="C81" s="101"/>
      <c r="D81" s="69">
        <v>1043835</v>
      </c>
      <c r="E81" s="103"/>
      <c r="F81" s="70">
        <v>1107968</v>
      </c>
      <c r="G81" s="103"/>
      <c r="H81" s="69">
        <v>356214</v>
      </c>
      <c r="I81" s="103"/>
      <c r="J81" s="70">
        <v>698788</v>
      </c>
    </row>
    <row r="82" spans="1:10" ht="18.95" customHeight="1">
      <c r="A82" s="107" t="s">
        <v>121</v>
      </c>
      <c r="B82" s="100"/>
      <c r="C82" s="101"/>
      <c r="D82" s="75">
        <v>96917</v>
      </c>
      <c r="E82" s="86"/>
      <c r="F82" s="76">
        <v>83791</v>
      </c>
      <c r="G82" s="86"/>
      <c r="H82" s="75">
        <v>0</v>
      </c>
      <c r="I82" s="86"/>
      <c r="J82" s="76">
        <v>0</v>
      </c>
    </row>
    <row r="83" spans="1:10" ht="6" customHeight="1">
      <c r="A83" s="22"/>
      <c r="B83" s="13"/>
      <c r="C83" s="13"/>
      <c r="D83" s="62"/>
      <c r="E83" s="60"/>
      <c r="F83" s="16"/>
      <c r="G83" s="60"/>
      <c r="H83" s="62"/>
      <c r="I83" s="60"/>
      <c r="J83" s="16"/>
    </row>
    <row r="84" spans="1:10" ht="18.95" customHeight="1" thickBot="1">
      <c r="A84" s="101"/>
      <c r="B84" s="100"/>
      <c r="C84" s="101"/>
      <c r="D84" s="108">
        <f>+D48</f>
        <v>1140752</v>
      </c>
      <c r="E84" s="103"/>
      <c r="F84" s="109">
        <f>+F48</f>
        <v>1191759</v>
      </c>
      <c r="G84" s="103"/>
      <c r="H84" s="108">
        <f>SUM(H81:H83)</f>
        <v>356214</v>
      </c>
      <c r="I84" s="103"/>
      <c r="J84" s="109">
        <f>SUM(J81:J83)</f>
        <v>698788</v>
      </c>
    </row>
    <row r="85" spans="1:10" ht="18.95" customHeight="1" thickTop="1">
      <c r="A85" s="72"/>
      <c r="D85" s="27"/>
      <c r="E85" s="31"/>
      <c r="F85" s="28"/>
      <c r="G85" s="31"/>
      <c r="H85" s="27"/>
      <c r="I85" s="31"/>
      <c r="J85" s="28"/>
    </row>
    <row r="86" spans="1:10" ht="18.95" customHeight="1">
      <c r="A86" s="110" t="s">
        <v>123</v>
      </c>
      <c r="B86" s="100"/>
      <c r="C86" s="101"/>
      <c r="D86" s="93"/>
      <c r="E86" s="85"/>
      <c r="F86" s="87"/>
      <c r="G86" s="85"/>
      <c r="H86" s="93"/>
      <c r="I86" s="85"/>
      <c r="J86" s="87"/>
    </row>
    <row r="87" spans="1:10" ht="6" customHeight="1">
      <c r="A87" s="22"/>
      <c r="B87" s="13"/>
      <c r="C87" s="13"/>
      <c r="D87" s="62"/>
      <c r="E87" s="60"/>
      <c r="F87" s="16"/>
      <c r="G87" s="60"/>
      <c r="H87" s="62"/>
      <c r="I87" s="60"/>
      <c r="J87" s="16"/>
    </row>
    <row r="88" spans="1:10" ht="18.95" customHeight="1" thickBot="1">
      <c r="A88" s="111" t="s">
        <v>124</v>
      </c>
      <c r="C88" s="112"/>
      <c r="D88" s="113">
        <v>0.76</v>
      </c>
      <c r="E88" s="103"/>
      <c r="F88" s="114">
        <f>+F74/'2-4'!$I$130</f>
        <v>0.80549567709911207</v>
      </c>
      <c r="G88" s="103"/>
      <c r="H88" s="113">
        <v>0.26</v>
      </c>
      <c r="I88" s="103"/>
      <c r="J88" s="114">
        <f>+J74/'2-4'!$M$130</f>
        <v>0.50744928456572902</v>
      </c>
    </row>
    <row r="89" spans="1:10" ht="18.95" customHeight="1" thickTop="1">
      <c r="H89" s="11"/>
      <c r="J89" s="11"/>
    </row>
    <row r="90" spans="1:10" ht="18.95" customHeight="1">
      <c r="H90" s="11"/>
      <c r="J90" s="11"/>
    </row>
    <row r="91" spans="1:10" ht="18.95" customHeight="1">
      <c r="D91" s="31"/>
      <c r="F91" s="31"/>
      <c r="H91" s="11"/>
      <c r="J91" s="11"/>
    </row>
    <row r="92" spans="1:10" ht="18.95" customHeight="1"/>
    <row r="93" spans="1:10" ht="18.95" customHeight="1"/>
    <row r="94" spans="1:10" ht="18.95" customHeight="1"/>
    <row r="95" spans="1:10" ht="18.95" customHeight="1"/>
    <row r="96" spans="1:10" ht="18.95" customHeight="1"/>
    <row r="97" ht="18.95" customHeight="1"/>
    <row r="98" ht="18.95" customHeight="1"/>
    <row r="99" ht="18.95" customHeight="1"/>
    <row r="100" ht="18.95" customHeight="1"/>
    <row r="101" ht="18.95" customHeight="1"/>
    <row r="102" ht="18.95" customHeight="1"/>
    <row r="103" ht="18.95" customHeight="1"/>
    <row r="104" ht="18.95" customHeight="1"/>
    <row r="105" ht="18.95" customHeight="1"/>
    <row r="106" ht="18.95" customHeight="1"/>
    <row r="107" ht="18.95" customHeight="1"/>
    <row r="108" ht="18.95" customHeight="1"/>
    <row r="109" ht="18.95" customHeight="1"/>
    <row r="110" ht="18.95" customHeight="1"/>
    <row r="111" ht="18.95" customHeight="1"/>
    <row r="112" ht="18.95" customHeight="1"/>
    <row r="113" spans="1:10" ht="21.95" customHeight="1">
      <c r="A113" s="35" t="str">
        <f>'2-4'!A53</f>
        <v>หมายเหตุประกอบข้อมูลทางการเงินเป็นส่วนหนึ่งของข้อมูลทางการเงินระหว่างกาลนี้</v>
      </c>
      <c r="B113" s="97"/>
      <c r="C113" s="97"/>
      <c r="D113" s="97"/>
      <c r="E113" s="97"/>
      <c r="F113" s="97"/>
      <c r="G113" s="97"/>
      <c r="H113" s="115"/>
      <c r="I113" s="97"/>
      <c r="J113" s="115"/>
    </row>
  </sheetData>
  <mergeCells count="4">
    <mergeCell ref="D5:F5"/>
    <mergeCell ref="H5:J5"/>
    <mergeCell ref="D66:F66"/>
    <mergeCell ref="H66:J66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6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opLeftCell="A61" zoomScaleNormal="100" zoomScaleSheetLayoutView="130" workbookViewId="0">
      <selection activeCell="Q85" sqref="Q85"/>
    </sheetView>
  </sheetViews>
  <sheetFormatPr defaultColWidth="8.375" defaultRowHeight="17.25" outlineLevelRow="1"/>
  <cols>
    <col min="1" max="1" width="44.875" style="26" customWidth="1"/>
    <col min="2" max="2" width="6.875" style="11" customWidth="1"/>
    <col min="3" max="3" width="0.875" style="11" customWidth="1"/>
    <col min="4" max="4" width="12.625" style="11" customWidth="1"/>
    <col min="5" max="5" width="0.875" style="11" customWidth="1"/>
    <col min="6" max="6" width="12.625" style="11" customWidth="1"/>
    <col min="7" max="7" width="0.875" style="11" customWidth="1"/>
    <col min="8" max="8" width="12.625" style="51" customWidth="1"/>
    <col min="9" max="9" width="0.875" style="11" customWidth="1"/>
    <col min="10" max="10" width="12.625" style="51" customWidth="1"/>
    <col min="11" max="16384" width="8.375" style="26"/>
  </cols>
  <sheetData>
    <row r="1" spans="1:10" ht="20.100000000000001" customHeight="1">
      <c r="A1" s="50" t="str">
        <f>'2-4'!A1</f>
        <v>บริษัท ศรีสวัสดิ์ คอร์ปอเรชั่น จำกัด (มหาชน)</v>
      </c>
    </row>
    <row r="2" spans="1:10" ht="20.100000000000001" customHeight="1">
      <c r="A2" s="22" t="s">
        <v>89</v>
      </c>
    </row>
    <row r="3" spans="1:10" ht="20.100000000000001" customHeight="1">
      <c r="A3" s="52" t="s">
        <v>125</v>
      </c>
      <c r="B3" s="53"/>
      <c r="C3" s="53"/>
      <c r="D3" s="53"/>
      <c r="E3" s="53"/>
      <c r="F3" s="53"/>
      <c r="G3" s="53"/>
      <c r="H3" s="54"/>
      <c r="I3" s="53"/>
      <c r="J3" s="54"/>
    </row>
    <row r="4" spans="1:10" ht="18" customHeight="1"/>
    <row r="5" spans="1:10" ht="18" customHeight="1">
      <c r="A5" s="22"/>
      <c r="C5" s="13"/>
      <c r="D5" s="280" t="s">
        <v>3</v>
      </c>
      <c r="E5" s="280"/>
      <c r="F5" s="280"/>
      <c r="G5" s="55"/>
      <c r="H5" s="280" t="s">
        <v>4</v>
      </c>
      <c r="I5" s="280"/>
      <c r="J5" s="280"/>
    </row>
    <row r="6" spans="1:10" ht="18" customHeight="1">
      <c r="A6" s="22"/>
      <c r="C6" s="13"/>
      <c r="D6" s="16" t="s">
        <v>5</v>
      </c>
      <c r="E6" s="55"/>
      <c r="F6" s="16" t="s">
        <v>5</v>
      </c>
      <c r="G6" s="26"/>
      <c r="H6" s="16" t="s">
        <v>5</v>
      </c>
      <c r="I6" s="55"/>
      <c r="J6" s="16" t="s">
        <v>5</v>
      </c>
    </row>
    <row r="7" spans="1:10" ht="18" customHeight="1">
      <c r="A7" s="22"/>
      <c r="C7" s="13"/>
      <c r="D7" s="16" t="s">
        <v>7</v>
      </c>
      <c r="E7" s="16"/>
      <c r="F7" s="16" t="s">
        <v>7</v>
      </c>
      <c r="G7" s="56"/>
      <c r="H7" s="16" t="s">
        <v>7</v>
      </c>
      <c r="I7" s="16"/>
      <c r="J7" s="16" t="s">
        <v>7</v>
      </c>
    </row>
    <row r="8" spans="1:10" ht="18" customHeight="1">
      <c r="A8" s="22"/>
      <c r="B8" s="13"/>
      <c r="C8" s="13"/>
      <c r="D8" s="57" t="s">
        <v>9</v>
      </c>
      <c r="E8" s="57"/>
      <c r="F8" s="57" t="s">
        <v>10</v>
      </c>
      <c r="G8" s="58"/>
      <c r="H8" s="57" t="s">
        <v>9</v>
      </c>
      <c r="I8" s="57"/>
      <c r="J8" s="57" t="s">
        <v>10</v>
      </c>
    </row>
    <row r="9" spans="1:10" ht="18" customHeight="1">
      <c r="A9" s="22"/>
      <c r="B9" s="19" t="s">
        <v>11</v>
      </c>
      <c r="C9" s="13"/>
      <c r="D9" s="59" t="s">
        <v>12</v>
      </c>
      <c r="E9" s="60"/>
      <c r="F9" s="59" t="s">
        <v>12</v>
      </c>
      <c r="G9" s="60"/>
      <c r="H9" s="59" t="s">
        <v>12</v>
      </c>
      <c r="I9" s="60"/>
      <c r="J9" s="59" t="s">
        <v>12</v>
      </c>
    </row>
    <row r="10" spans="1:10" ht="6" customHeight="1">
      <c r="A10" s="22"/>
      <c r="B10" s="13"/>
      <c r="C10" s="13"/>
      <c r="D10" s="62"/>
      <c r="E10" s="60"/>
      <c r="F10" s="16"/>
      <c r="G10" s="60"/>
      <c r="H10" s="63"/>
      <c r="I10" s="60"/>
      <c r="J10" s="64"/>
    </row>
    <row r="11" spans="1:10" ht="18" customHeight="1">
      <c r="A11" s="22" t="s">
        <v>91</v>
      </c>
      <c r="D11" s="65"/>
      <c r="H11" s="66"/>
      <c r="J11" s="67"/>
    </row>
    <row r="12" spans="1:10" ht="6" customHeight="1">
      <c r="A12" s="68"/>
      <c r="D12" s="27"/>
      <c r="E12" s="31"/>
      <c r="F12" s="28"/>
      <c r="G12" s="31"/>
      <c r="H12" s="69"/>
      <c r="I12" s="31"/>
      <c r="J12" s="70"/>
    </row>
    <row r="13" spans="1:10" ht="18" customHeight="1">
      <c r="A13" s="26" t="s">
        <v>92</v>
      </c>
      <c r="D13" s="69">
        <v>3642826</v>
      </c>
      <c r="E13" s="70"/>
      <c r="F13" s="70">
        <v>3524658</v>
      </c>
      <c r="G13" s="70"/>
      <c r="H13" s="69">
        <v>357880</v>
      </c>
      <c r="I13" s="70"/>
      <c r="J13" s="70">
        <v>380153</v>
      </c>
    </row>
    <row r="14" spans="1:10" ht="18" customHeight="1">
      <c r="A14" s="26" t="s">
        <v>93</v>
      </c>
      <c r="D14" s="69">
        <v>16</v>
      </c>
      <c r="E14" s="70"/>
      <c r="F14" s="70">
        <v>554</v>
      </c>
      <c r="G14" s="70"/>
      <c r="H14" s="69">
        <v>369038</v>
      </c>
      <c r="I14" s="70"/>
      <c r="J14" s="70">
        <v>3340996</v>
      </c>
    </row>
    <row r="15" spans="1:10" ht="18" customHeight="1">
      <c r="A15" s="26" t="s">
        <v>94</v>
      </c>
      <c r="D15" s="256">
        <v>1623337</v>
      </c>
      <c r="E15" s="70"/>
      <c r="F15" s="257">
        <v>1735799</v>
      </c>
      <c r="G15" s="70"/>
      <c r="H15" s="256">
        <v>1729</v>
      </c>
      <c r="I15" s="70"/>
      <c r="J15" s="257">
        <v>537797</v>
      </c>
    </row>
    <row r="16" spans="1:10" ht="6" customHeight="1">
      <c r="A16" s="68"/>
      <c r="D16" s="27"/>
      <c r="E16" s="31"/>
      <c r="F16" s="28"/>
      <c r="G16" s="31"/>
      <c r="H16" s="27"/>
      <c r="I16" s="31"/>
      <c r="J16" s="28"/>
    </row>
    <row r="17" spans="1:10" ht="18" customHeight="1">
      <c r="A17" s="72" t="s">
        <v>95</v>
      </c>
      <c r="D17" s="73">
        <f>SUM(D13:D15)</f>
        <v>5266179</v>
      </c>
      <c r="E17" s="28"/>
      <c r="F17" s="74">
        <f>SUM(F13:F15)</f>
        <v>5261011</v>
      </c>
      <c r="G17" s="28"/>
      <c r="H17" s="73">
        <f>SUM(H13:H15)</f>
        <v>728647</v>
      </c>
      <c r="I17" s="28"/>
      <c r="J17" s="74">
        <f>SUM(J13:J15)</f>
        <v>4258946</v>
      </c>
    </row>
    <row r="18" spans="1:10" ht="9.9499999999999993" customHeight="1">
      <c r="A18" s="72"/>
      <c r="D18" s="27"/>
      <c r="E18" s="31"/>
      <c r="F18" s="28"/>
      <c r="G18" s="31"/>
      <c r="H18" s="27"/>
      <c r="I18" s="31"/>
      <c r="J18" s="28"/>
    </row>
    <row r="19" spans="1:10" ht="18" customHeight="1">
      <c r="A19" s="72" t="s">
        <v>96</v>
      </c>
      <c r="D19" s="27"/>
      <c r="E19" s="31"/>
      <c r="F19" s="28"/>
      <c r="G19" s="31"/>
      <c r="H19" s="27"/>
      <c r="I19" s="31"/>
      <c r="J19" s="28"/>
    </row>
    <row r="20" spans="1:10" ht="6" customHeight="1">
      <c r="A20" s="72"/>
      <c r="D20" s="27"/>
      <c r="E20" s="31"/>
      <c r="F20" s="28"/>
      <c r="G20" s="31"/>
      <c r="H20" s="27"/>
      <c r="I20" s="31"/>
      <c r="J20" s="28"/>
    </row>
    <row r="21" spans="1:10" ht="18" customHeight="1">
      <c r="A21" s="26" t="s">
        <v>97</v>
      </c>
      <c r="D21" s="69">
        <v>227492</v>
      </c>
      <c r="E21" s="70"/>
      <c r="F21" s="70">
        <v>86819</v>
      </c>
      <c r="G21" s="70"/>
      <c r="H21" s="69">
        <v>21</v>
      </c>
      <c r="I21" s="70"/>
      <c r="J21" s="70">
        <v>32</v>
      </c>
    </row>
    <row r="22" spans="1:10" ht="18" customHeight="1">
      <c r="A22" s="26" t="s">
        <v>98</v>
      </c>
      <c r="D22" s="69">
        <v>1880926</v>
      </c>
      <c r="E22" s="70"/>
      <c r="F22" s="70">
        <v>1622487</v>
      </c>
      <c r="G22" s="70"/>
      <c r="H22" s="69">
        <v>73265</v>
      </c>
      <c r="I22" s="70"/>
      <c r="J22" s="70">
        <v>44155</v>
      </c>
    </row>
    <row r="23" spans="1:10" ht="18" customHeight="1">
      <c r="A23" s="26" t="s">
        <v>99</v>
      </c>
      <c r="D23" s="75">
        <v>50873</v>
      </c>
      <c r="E23" s="70"/>
      <c r="F23" s="76">
        <v>-222098</v>
      </c>
      <c r="G23" s="70"/>
      <c r="H23" s="75">
        <v>0</v>
      </c>
      <c r="I23" s="70"/>
      <c r="J23" s="76">
        <v>0</v>
      </c>
    </row>
    <row r="24" spans="1:10" ht="6" customHeight="1">
      <c r="A24" s="22"/>
      <c r="D24" s="27"/>
      <c r="E24" s="31"/>
      <c r="F24" s="28"/>
      <c r="G24" s="31"/>
      <c r="H24" s="27"/>
      <c r="I24" s="31"/>
      <c r="J24" s="28"/>
    </row>
    <row r="25" spans="1:10" ht="18" customHeight="1">
      <c r="A25" s="22" t="s">
        <v>100</v>
      </c>
      <c r="D25" s="73">
        <f>SUM(D21:D23)</f>
        <v>2159291</v>
      </c>
      <c r="E25" s="28"/>
      <c r="F25" s="74">
        <f>SUM(F21:F23)</f>
        <v>1487208</v>
      </c>
      <c r="G25" s="28"/>
      <c r="H25" s="73">
        <f>SUM(H21:H23)</f>
        <v>73286</v>
      </c>
      <c r="I25" s="28"/>
      <c r="J25" s="74">
        <f>SUM(J21:J23)</f>
        <v>44187</v>
      </c>
    </row>
    <row r="26" spans="1:10" ht="6" customHeight="1">
      <c r="A26" s="22"/>
      <c r="D26" s="27"/>
      <c r="E26" s="31"/>
      <c r="F26" s="28"/>
      <c r="G26" s="31"/>
      <c r="H26" s="27"/>
      <c r="I26" s="31"/>
      <c r="J26" s="28"/>
    </row>
    <row r="27" spans="1:10" ht="18" customHeight="1">
      <c r="A27" s="22" t="s">
        <v>101</v>
      </c>
      <c r="D27" s="27">
        <f>D17-D25</f>
        <v>3106888</v>
      </c>
      <c r="E27" s="31"/>
      <c r="F27" s="28">
        <f>F17-F25</f>
        <v>3773803</v>
      </c>
      <c r="G27" s="31"/>
      <c r="H27" s="27">
        <f>H17-H25</f>
        <v>655361</v>
      </c>
      <c r="I27" s="31"/>
      <c r="J27" s="28">
        <f>J17-J25</f>
        <v>4214759</v>
      </c>
    </row>
    <row r="28" spans="1:10" ht="18" customHeight="1">
      <c r="A28" s="26" t="s">
        <v>102</v>
      </c>
      <c r="D28" s="69">
        <v>-349007</v>
      </c>
      <c r="E28" s="31"/>
      <c r="F28" s="70">
        <v>-428178</v>
      </c>
      <c r="G28" s="31"/>
      <c r="H28" s="69">
        <v>-294718</v>
      </c>
      <c r="I28" s="31"/>
      <c r="J28" s="70">
        <v>-337718</v>
      </c>
    </row>
    <row r="29" spans="1:10" ht="18" customHeight="1">
      <c r="A29" s="178" t="s">
        <v>103</v>
      </c>
      <c r="D29" s="75">
        <v>9005</v>
      </c>
      <c r="E29" s="31"/>
      <c r="F29" s="76">
        <v>4218</v>
      </c>
      <c r="G29" s="31"/>
      <c r="H29" s="75">
        <v>0</v>
      </c>
      <c r="I29" s="31"/>
      <c r="J29" s="76">
        <v>0</v>
      </c>
    </row>
    <row r="30" spans="1:10" ht="6" customHeight="1">
      <c r="D30" s="27"/>
      <c r="E30" s="31"/>
      <c r="F30" s="28"/>
      <c r="G30" s="31"/>
      <c r="H30" s="27"/>
      <c r="I30" s="31"/>
      <c r="J30" s="28"/>
    </row>
    <row r="31" spans="1:10" s="78" customFormat="1" ht="18" customHeight="1">
      <c r="A31" s="22" t="s">
        <v>104</v>
      </c>
      <c r="B31" s="77"/>
      <c r="D31" s="79">
        <f>SUM(D27:D30)</f>
        <v>2766886</v>
      </c>
      <c r="E31" s="80"/>
      <c r="F31" s="80">
        <f>SUM(F27:F30)</f>
        <v>3349843</v>
      </c>
      <c r="G31" s="80"/>
      <c r="H31" s="79">
        <f>SUM(H27:H30)</f>
        <v>360643</v>
      </c>
      <c r="I31" s="80"/>
      <c r="J31" s="80">
        <f>SUM(J27:J30)</f>
        <v>3877041</v>
      </c>
    </row>
    <row r="32" spans="1:10" ht="18" customHeight="1">
      <c r="A32" s="26" t="s">
        <v>105</v>
      </c>
      <c r="B32" s="11">
        <v>18</v>
      </c>
      <c r="D32" s="75">
        <v>-510602</v>
      </c>
      <c r="E32" s="31"/>
      <c r="F32" s="76">
        <v>-737799</v>
      </c>
      <c r="G32" s="31"/>
      <c r="H32" s="75">
        <v>1679</v>
      </c>
      <c r="I32" s="31"/>
      <c r="J32" s="76">
        <v>-107209</v>
      </c>
    </row>
    <row r="33" spans="1:10" ht="6" customHeight="1">
      <c r="D33" s="27"/>
      <c r="E33" s="31"/>
      <c r="F33" s="28"/>
      <c r="G33" s="31"/>
      <c r="H33" s="27"/>
      <c r="I33" s="31"/>
      <c r="J33" s="28"/>
    </row>
    <row r="34" spans="1:10" ht="18" customHeight="1" thickBot="1">
      <c r="A34" s="81" t="s">
        <v>106</v>
      </c>
      <c r="D34" s="33">
        <f>SUM(D31:D32)</f>
        <v>2256284</v>
      </c>
      <c r="E34" s="28"/>
      <c r="F34" s="34">
        <f>SUM(F31:F32)</f>
        <v>2612044</v>
      </c>
      <c r="G34" s="28"/>
      <c r="H34" s="33">
        <f>SUM(H31:H32)</f>
        <v>362322</v>
      </c>
      <c r="I34" s="28"/>
      <c r="J34" s="34">
        <f>SUM(J31:J32)</f>
        <v>3769832</v>
      </c>
    </row>
    <row r="35" spans="1:10" ht="9.9499999999999993" customHeight="1" thickTop="1">
      <c r="A35" s="72"/>
      <c r="D35" s="27"/>
      <c r="E35" s="31"/>
      <c r="F35" s="28"/>
      <c r="G35" s="31"/>
      <c r="H35" s="27"/>
      <c r="I35" s="31"/>
      <c r="J35" s="28"/>
    </row>
    <row r="36" spans="1:10" s="87" customFormat="1" ht="18" customHeight="1" outlineLevel="1">
      <c r="A36" s="82" t="s">
        <v>107</v>
      </c>
      <c r="B36" s="83"/>
      <c r="C36" s="83"/>
      <c r="D36" s="84"/>
      <c r="E36" s="85"/>
      <c r="F36" s="86"/>
      <c r="G36" s="85"/>
      <c r="H36" s="84"/>
      <c r="I36" s="85"/>
      <c r="J36" s="86"/>
    </row>
    <row r="37" spans="1:10" s="87" customFormat="1" ht="18" customHeight="1" outlineLevel="1">
      <c r="A37" s="170" t="s">
        <v>126</v>
      </c>
      <c r="B37" s="83"/>
      <c r="C37" s="83"/>
      <c r="D37" s="84"/>
      <c r="E37" s="85"/>
      <c r="F37" s="86"/>
      <c r="G37" s="85"/>
      <c r="H37" s="84"/>
      <c r="I37" s="85"/>
      <c r="J37" s="86"/>
    </row>
    <row r="38" spans="1:10" s="87" customFormat="1" ht="18" customHeight="1" outlineLevel="1">
      <c r="A38" s="88" t="s">
        <v>127</v>
      </c>
      <c r="B38" s="83"/>
      <c r="C38" s="83"/>
      <c r="D38" s="69">
        <v>13454</v>
      </c>
      <c r="E38" s="85"/>
      <c r="F38" s="70">
        <v>12968</v>
      </c>
      <c r="G38" s="85"/>
      <c r="H38" s="69">
        <v>336</v>
      </c>
      <c r="I38" s="85"/>
      <c r="J38" s="70">
        <v>-620</v>
      </c>
    </row>
    <row r="39" spans="1:10" s="87" customFormat="1" ht="18" customHeight="1" outlineLevel="1">
      <c r="A39" s="88" t="s">
        <v>128</v>
      </c>
      <c r="B39" s="83"/>
      <c r="C39" s="83"/>
      <c r="D39" s="84"/>
      <c r="E39" s="85"/>
      <c r="F39" s="86"/>
      <c r="G39" s="85"/>
      <c r="H39" s="84"/>
      <c r="I39" s="85"/>
      <c r="J39" s="86"/>
    </row>
    <row r="40" spans="1:10" s="87" customFormat="1" ht="18" customHeight="1" outlineLevel="1">
      <c r="A40" s="88" t="s">
        <v>129</v>
      </c>
      <c r="B40" s="83"/>
      <c r="C40" s="83"/>
      <c r="D40" s="75">
        <v>-2691</v>
      </c>
      <c r="E40" s="85"/>
      <c r="F40" s="76">
        <v>-2594</v>
      </c>
      <c r="G40" s="85"/>
      <c r="H40" s="75">
        <v>-67</v>
      </c>
      <c r="I40" s="85"/>
      <c r="J40" s="76">
        <v>124</v>
      </c>
    </row>
    <row r="41" spans="1:10" ht="6" customHeight="1" outlineLevel="1">
      <c r="D41" s="91"/>
      <c r="E41" s="31"/>
      <c r="F41" s="92"/>
      <c r="G41" s="31"/>
      <c r="H41" s="91"/>
      <c r="I41" s="31"/>
      <c r="J41" s="92"/>
    </row>
    <row r="42" spans="1:10" s="87" customFormat="1" ht="18" customHeight="1" outlineLevel="1">
      <c r="A42" s="87" t="s">
        <v>130</v>
      </c>
      <c r="B42" s="83"/>
      <c r="C42" s="83"/>
      <c r="D42" s="84"/>
      <c r="E42" s="85"/>
      <c r="F42" s="86"/>
      <c r="G42" s="85"/>
      <c r="H42" s="84"/>
      <c r="I42" s="85"/>
      <c r="J42" s="86"/>
    </row>
    <row r="43" spans="1:10" s="87" customFormat="1" ht="18" customHeight="1" outlineLevel="1">
      <c r="A43" s="87" t="s">
        <v>116</v>
      </c>
      <c r="B43" s="83"/>
      <c r="C43" s="83"/>
      <c r="D43" s="89">
        <f>SUM(D38:D40)</f>
        <v>10763</v>
      </c>
      <c r="E43" s="85"/>
      <c r="F43" s="90">
        <f>SUM(F38:F40)</f>
        <v>10374</v>
      </c>
      <c r="G43" s="85"/>
      <c r="H43" s="89">
        <f>SUM(H38:H40)</f>
        <v>269</v>
      </c>
      <c r="I43" s="85"/>
      <c r="J43" s="90">
        <f>SUM(J38:J40)</f>
        <v>-496</v>
      </c>
    </row>
    <row r="44" spans="1:10" s="87" customFormat="1" ht="18" customHeight="1" outlineLevel="1">
      <c r="A44" s="82"/>
      <c r="B44" s="83"/>
      <c r="C44" s="83"/>
      <c r="D44" s="84"/>
      <c r="E44" s="85"/>
      <c r="F44" s="86"/>
      <c r="G44" s="85"/>
      <c r="H44" s="84"/>
      <c r="I44" s="85"/>
      <c r="J44" s="86"/>
    </row>
    <row r="45" spans="1:10" s="87" customFormat="1" ht="18" customHeight="1" outlineLevel="1">
      <c r="A45" s="171" t="s">
        <v>108</v>
      </c>
      <c r="B45" s="83"/>
      <c r="C45" s="83"/>
      <c r="D45" s="84"/>
      <c r="E45" s="85"/>
      <c r="F45" s="86"/>
      <c r="G45" s="85"/>
      <c r="H45" s="84"/>
      <c r="I45" s="85"/>
      <c r="J45" s="86"/>
    </row>
    <row r="46" spans="1:10" s="87" customFormat="1" ht="18" customHeight="1" outlineLevel="1">
      <c r="A46" s="88" t="s">
        <v>109</v>
      </c>
      <c r="B46" s="83"/>
      <c r="C46" s="83"/>
      <c r="D46" s="93"/>
      <c r="H46" s="93"/>
    </row>
    <row r="47" spans="1:10" s="87" customFormat="1" ht="18" customHeight="1" outlineLevel="1">
      <c r="A47" s="88" t="s">
        <v>110</v>
      </c>
      <c r="B47" s="83"/>
      <c r="C47" s="83"/>
      <c r="D47" s="69">
        <v>0</v>
      </c>
      <c r="E47" s="85"/>
      <c r="F47" s="70">
        <v>-1088</v>
      </c>
      <c r="G47" s="85"/>
      <c r="H47" s="69">
        <v>0</v>
      </c>
      <c r="I47" s="85"/>
      <c r="J47" s="70">
        <v>0</v>
      </c>
    </row>
    <row r="48" spans="1:10" s="87" customFormat="1" ht="18" customHeight="1" outlineLevel="1">
      <c r="A48" s="88" t="s">
        <v>111</v>
      </c>
      <c r="B48" s="83"/>
      <c r="C48" s="83"/>
      <c r="D48" s="69">
        <v>2976</v>
      </c>
      <c r="E48" s="85"/>
      <c r="F48" s="70">
        <v>6636</v>
      </c>
      <c r="G48" s="85"/>
      <c r="H48" s="69">
        <v>2976</v>
      </c>
      <c r="I48" s="85"/>
      <c r="J48" s="70">
        <v>6636</v>
      </c>
    </row>
    <row r="49" spans="1:10" s="87" customFormat="1" ht="18" customHeight="1" outlineLevel="1">
      <c r="A49" s="88" t="s">
        <v>112</v>
      </c>
      <c r="B49" s="83"/>
      <c r="C49" s="83"/>
      <c r="D49" s="69">
        <v>-70</v>
      </c>
      <c r="E49" s="85"/>
      <c r="F49" s="70">
        <v>56</v>
      </c>
      <c r="G49" s="85"/>
      <c r="H49" s="69">
        <v>0</v>
      </c>
      <c r="I49" s="85"/>
      <c r="J49" s="70">
        <v>0</v>
      </c>
    </row>
    <row r="50" spans="1:10" s="87" customFormat="1" ht="18" customHeight="1" outlineLevel="1">
      <c r="A50" s="88" t="s">
        <v>113</v>
      </c>
      <c r="B50" s="83"/>
      <c r="C50" s="83"/>
      <c r="D50" s="84"/>
      <c r="E50" s="85"/>
      <c r="F50" s="86"/>
      <c r="G50" s="85"/>
      <c r="H50" s="84"/>
      <c r="I50" s="85"/>
      <c r="J50" s="86"/>
    </row>
    <row r="51" spans="1:10" s="87" customFormat="1" ht="18" customHeight="1" outlineLevel="1">
      <c r="A51" s="88" t="s">
        <v>114</v>
      </c>
      <c r="B51" s="83"/>
      <c r="C51" s="83"/>
      <c r="D51" s="75">
        <v>-595</v>
      </c>
      <c r="E51" s="85"/>
      <c r="F51" s="76">
        <v>-1110</v>
      </c>
      <c r="G51" s="85"/>
      <c r="H51" s="75">
        <v>-595</v>
      </c>
      <c r="I51" s="85"/>
      <c r="J51" s="76">
        <v>-1327</v>
      </c>
    </row>
    <row r="52" spans="1:10" ht="6" customHeight="1" outlineLevel="1">
      <c r="D52" s="91"/>
      <c r="E52" s="31"/>
      <c r="F52" s="92"/>
      <c r="G52" s="31"/>
      <c r="H52" s="91"/>
      <c r="I52" s="31"/>
      <c r="J52" s="92"/>
    </row>
    <row r="53" spans="1:10" s="87" customFormat="1" ht="18" customHeight="1" outlineLevel="1">
      <c r="A53" s="88" t="s">
        <v>115</v>
      </c>
      <c r="B53" s="83"/>
      <c r="C53" s="83"/>
      <c r="D53" s="84"/>
      <c r="E53" s="85"/>
      <c r="F53" s="86"/>
      <c r="G53" s="85"/>
      <c r="H53" s="84"/>
      <c r="I53" s="85"/>
      <c r="J53" s="86"/>
    </row>
    <row r="54" spans="1:10" s="87" customFormat="1" ht="18" customHeight="1" outlineLevel="1">
      <c r="A54" s="88" t="s">
        <v>116</v>
      </c>
      <c r="B54" s="83"/>
      <c r="C54" s="83"/>
      <c r="D54" s="84">
        <f>SUM(D47:D51)</f>
        <v>2311</v>
      </c>
      <c r="E54" s="85"/>
      <c r="F54" s="86">
        <f>SUM(F47:F51)</f>
        <v>4494</v>
      </c>
      <c r="G54" s="85"/>
      <c r="H54" s="84">
        <f>SUM(H46:H51)</f>
        <v>2381</v>
      </c>
      <c r="I54" s="85"/>
      <c r="J54" s="86">
        <f>SUM(J46:J51)</f>
        <v>5309</v>
      </c>
    </row>
    <row r="55" spans="1:10" ht="6" customHeight="1" outlineLevel="1">
      <c r="D55" s="91"/>
      <c r="E55" s="31"/>
      <c r="F55" s="92"/>
      <c r="G55" s="31"/>
      <c r="H55" s="91"/>
      <c r="I55" s="31"/>
      <c r="J55" s="92"/>
    </row>
    <row r="56" spans="1:10" s="87" customFormat="1" ht="18" customHeight="1" outlineLevel="1" thickBot="1">
      <c r="A56" s="82" t="s">
        <v>117</v>
      </c>
      <c r="B56" s="83"/>
      <c r="C56" s="83"/>
      <c r="D56" s="94">
        <f>D54+D34+D43</f>
        <v>2269358</v>
      </c>
      <c r="E56" s="85"/>
      <c r="F56" s="95">
        <f>F54+F34+F43</f>
        <v>2626912</v>
      </c>
      <c r="G56" s="85"/>
      <c r="H56" s="94">
        <f>H54+H34+H43</f>
        <v>364972</v>
      </c>
      <c r="I56" s="85"/>
      <c r="J56" s="95">
        <f>J54+J34+J43</f>
        <v>3774645</v>
      </c>
    </row>
    <row r="57" spans="1:10" s="87" customFormat="1" ht="15" customHeight="1" outlineLevel="1" thickTop="1">
      <c r="A57" s="82"/>
      <c r="B57" s="83"/>
      <c r="C57" s="83"/>
      <c r="D57" s="86"/>
      <c r="E57" s="85"/>
      <c r="F57" s="86"/>
      <c r="G57" s="85"/>
      <c r="H57" s="86"/>
      <c r="I57" s="85"/>
      <c r="J57" s="86"/>
    </row>
    <row r="58" spans="1:10" s="87" customFormat="1" ht="15" customHeight="1" outlineLevel="1">
      <c r="A58" s="82"/>
      <c r="B58" s="83"/>
      <c r="C58" s="83"/>
      <c r="D58" s="86"/>
      <c r="E58" s="85"/>
      <c r="F58" s="86"/>
      <c r="G58" s="85"/>
      <c r="H58" s="86"/>
      <c r="I58" s="85"/>
      <c r="J58" s="86"/>
    </row>
    <row r="59" spans="1:10" s="87" customFormat="1" ht="7.5" customHeight="1" outlineLevel="1">
      <c r="A59" s="82"/>
      <c r="B59" s="83"/>
      <c r="C59" s="83"/>
      <c r="D59" s="86"/>
      <c r="E59" s="85"/>
      <c r="F59" s="86"/>
      <c r="G59" s="85"/>
      <c r="H59" s="86"/>
      <c r="I59" s="85"/>
      <c r="J59" s="86"/>
    </row>
    <row r="60" spans="1:10" ht="21.95" customHeight="1" outlineLevel="1">
      <c r="A60" s="96" t="str">
        <f>'2-4'!A53</f>
        <v>หมายเหตุประกอบข้อมูลทางการเงินเป็นส่วนหนึ่งของข้อมูลทางการเงินระหว่างกาลนี้</v>
      </c>
      <c r="B60" s="97"/>
      <c r="C60" s="97"/>
      <c r="D60" s="30"/>
      <c r="E60" s="98"/>
      <c r="F60" s="30"/>
      <c r="G60" s="98"/>
      <c r="H60" s="30"/>
      <c r="I60" s="98"/>
      <c r="J60" s="30"/>
    </row>
    <row r="61" spans="1:10" ht="20.100000000000001" customHeight="1" outlineLevel="1">
      <c r="A61" s="50" t="s">
        <v>0</v>
      </c>
    </row>
    <row r="62" spans="1:10" ht="20.100000000000001" customHeight="1" outlineLevel="1">
      <c r="A62" s="22" t="s">
        <v>118</v>
      </c>
    </row>
    <row r="63" spans="1:10" ht="20.100000000000001" customHeight="1" outlineLevel="1">
      <c r="A63" s="52" t="str">
        <f>A3</f>
        <v>สำหรับงวดหกเดือนสิ้นสุดวันที่ 30 มิถุนายน พ.ศ. 2565</v>
      </c>
      <c r="B63" s="53"/>
      <c r="C63" s="53"/>
      <c r="D63" s="53"/>
      <c r="E63" s="53"/>
      <c r="F63" s="53"/>
      <c r="G63" s="53"/>
      <c r="H63" s="54"/>
      <c r="I63" s="53"/>
      <c r="J63" s="54"/>
    </row>
    <row r="64" spans="1:10" ht="18.95" customHeight="1" outlineLevel="1"/>
    <row r="65" spans="1:10" ht="18.95" customHeight="1" outlineLevel="1">
      <c r="A65" s="22"/>
      <c r="C65" s="13"/>
      <c r="D65" s="280" t="s">
        <v>3</v>
      </c>
      <c r="E65" s="280"/>
      <c r="F65" s="280"/>
      <c r="G65" s="55"/>
      <c r="H65" s="280" t="s">
        <v>4</v>
      </c>
      <c r="I65" s="280"/>
      <c r="J65" s="280"/>
    </row>
    <row r="66" spans="1:10" ht="18.95" customHeight="1" outlineLevel="1">
      <c r="A66" s="22"/>
      <c r="C66" s="13"/>
      <c r="D66" s="16" t="s">
        <v>5</v>
      </c>
      <c r="E66" s="55"/>
      <c r="F66" s="16" t="s">
        <v>5</v>
      </c>
      <c r="G66" s="26"/>
      <c r="H66" s="16" t="s">
        <v>5</v>
      </c>
      <c r="I66" s="55"/>
      <c r="J66" s="16" t="s">
        <v>5</v>
      </c>
    </row>
    <row r="67" spans="1:10" ht="18.95" customHeight="1" outlineLevel="1">
      <c r="A67" s="22"/>
      <c r="C67" s="13"/>
      <c r="D67" s="16" t="s">
        <v>7</v>
      </c>
      <c r="E67" s="16"/>
      <c r="F67" s="16" t="s">
        <v>7</v>
      </c>
      <c r="G67" s="56"/>
      <c r="H67" s="16" t="s">
        <v>7</v>
      </c>
      <c r="I67" s="16"/>
      <c r="J67" s="16" t="s">
        <v>7</v>
      </c>
    </row>
    <row r="68" spans="1:10" ht="18.95" customHeight="1" outlineLevel="1">
      <c r="A68" s="22"/>
      <c r="B68" s="13"/>
      <c r="C68" s="13"/>
      <c r="D68" s="57" t="s">
        <v>9</v>
      </c>
      <c r="E68" s="57"/>
      <c r="F68" s="57" t="s">
        <v>10</v>
      </c>
      <c r="G68" s="58"/>
      <c r="H68" s="57" t="s">
        <v>9</v>
      </c>
      <c r="I68" s="57"/>
      <c r="J68" s="57" t="s">
        <v>10</v>
      </c>
    </row>
    <row r="69" spans="1:10" ht="18.95" customHeight="1" outlineLevel="1">
      <c r="A69" s="22"/>
      <c r="B69" s="13"/>
      <c r="C69" s="13"/>
      <c r="D69" s="59" t="s">
        <v>12</v>
      </c>
      <c r="E69" s="60"/>
      <c r="F69" s="59" t="s">
        <v>12</v>
      </c>
      <c r="G69" s="60"/>
      <c r="H69" s="61" t="s">
        <v>12</v>
      </c>
      <c r="I69" s="60"/>
      <c r="J69" s="61" t="s">
        <v>12</v>
      </c>
    </row>
    <row r="70" spans="1:10" ht="6" customHeight="1" outlineLevel="1">
      <c r="A70" s="22"/>
      <c r="B70" s="13"/>
      <c r="C70" s="13"/>
      <c r="D70" s="62"/>
      <c r="E70" s="60"/>
      <c r="F70" s="16"/>
      <c r="G70" s="60"/>
      <c r="H70" s="63"/>
      <c r="I70" s="60"/>
      <c r="J70" s="64"/>
    </row>
    <row r="71" spans="1:10" ht="18.95" customHeight="1" outlineLevel="1">
      <c r="A71" s="99" t="s">
        <v>119</v>
      </c>
      <c r="B71" s="100"/>
      <c r="C71" s="101"/>
      <c r="D71" s="102"/>
      <c r="E71" s="103"/>
      <c r="F71" s="103"/>
      <c r="G71" s="103"/>
      <c r="H71" s="104"/>
      <c r="I71" s="103"/>
      <c r="J71" s="105"/>
    </row>
    <row r="72" spans="1:10" ht="18.95" customHeight="1">
      <c r="D72" s="27"/>
      <c r="E72" s="31"/>
      <c r="F72" s="28"/>
      <c r="G72" s="31"/>
      <c r="H72" s="27"/>
      <c r="I72" s="31"/>
      <c r="J72" s="28"/>
    </row>
    <row r="73" spans="1:10" ht="18.95" customHeight="1">
      <c r="A73" s="106" t="s">
        <v>120</v>
      </c>
      <c r="B73" s="100"/>
      <c r="C73" s="101"/>
      <c r="D73" s="69">
        <v>2077563</v>
      </c>
      <c r="E73" s="103"/>
      <c r="F73" s="70">
        <v>2467021</v>
      </c>
      <c r="G73" s="103"/>
      <c r="H73" s="69">
        <v>362322</v>
      </c>
      <c r="I73" s="103"/>
      <c r="J73" s="70">
        <v>3769832</v>
      </c>
    </row>
    <row r="74" spans="1:10" ht="18.95" customHeight="1">
      <c r="A74" s="107" t="s">
        <v>121</v>
      </c>
      <c r="B74" s="100"/>
      <c r="C74" s="101"/>
      <c r="D74" s="75">
        <v>178721</v>
      </c>
      <c r="E74" s="86"/>
      <c r="F74" s="76">
        <v>145023</v>
      </c>
      <c r="G74" s="86"/>
      <c r="H74" s="75">
        <v>0</v>
      </c>
      <c r="I74" s="86"/>
      <c r="J74" s="76">
        <v>0</v>
      </c>
    </row>
    <row r="75" spans="1:10" ht="6" customHeight="1">
      <c r="A75" s="22"/>
      <c r="B75" s="13"/>
      <c r="C75" s="13"/>
      <c r="D75" s="62"/>
      <c r="E75" s="60"/>
      <c r="F75" s="16"/>
      <c r="G75" s="60"/>
      <c r="H75" s="62"/>
      <c r="I75" s="60"/>
      <c r="J75" s="16"/>
    </row>
    <row r="76" spans="1:10" ht="18.95" customHeight="1" thickBot="1">
      <c r="A76" s="101"/>
      <c r="B76" s="100"/>
      <c r="C76" s="101"/>
      <c r="D76" s="108">
        <f>+D34</f>
        <v>2256284</v>
      </c>
      <c r="E76" s="103"/>
      <c r="F76" s="109">
        <f>+F34</f>
        <v>2612044</v>
      </c>
      <c r="G76" s="103"/>
      <c r="H76" s="108">
        <f>SUM(H73:H74)</f>
        <v>362322</v>
      </c>
      <c r="I76" s="103"/>
      <c r="J76" s="109">
        <f>SUM(J73:J74)</f>
        <v>3769832</v>
      </c>
    </row>
    <row r="77" spans="1:10" ht="18.95" customHeight="1" thickTop="1">
      <c r="A77" s="72"/>
      <c r="D77" s="27"/>
      <c r="E77" s="31"/>
      <c r="F77" s="28"/>
      <c r="G77" s="31"/>
      <c r="H77" s="27"/>
      <c r="I77" s="31"/>
      <c r="J77" s="28"/>
    </row>
    <row r="78" spans="1:10" ht="18.95" customHeight="1">
      <c r="A78" s="99" t="s">
        <v>122</v>
      </c>
      <c r="B78" s="100"/>
      <c r="C78" s="101"/>
      <c r="D78" s="93"/>
      <c r="E78" s="85"/>
      <c r="F78" s="87"/>
      <c r="G78" s="85"/>
      <c r="H78" s="93"/>
      <c r="I78" s="85"/>
      <c r="J78" s="87"/>
    </row>
    <row r="79" spans="1:10" ht="6" customHeight="1">
      <c r="A79" s="22"/>
      <c r="B79" s="13"/>
      <c r="C79" s="13"/>
      <c r="D79" s="62"/>
      <c r="E79" s="60"/>
      <c r="F79" s="16"/>
      <c r="G79" s="60"/>
      <c r="H79" s="62"/>
      <c r="I79" s="60"/>
      <c r="J79" s="16"/>
    </row>
    <row r="80" spans="1:10" ht="18.95" customHeight="1">
      <c r="A80" s="106" t="s">
        <v>120</v>
      </c>
      <c r="B80" s="100"/>
      <c r="C80" s="101"/>
      <c r="D80" s="69">
        <v>2088907</v>
      </c>
      <c r="E80" s="103"/>
      <c r="F80" s="70">
        <v>2480872</v>
      </c>
      <c r="G80" s="103"/>
      <c r="H80" s="69">
        <v>364972</v>
      </c>
      <c r="I80" s="103"/>
      <c r="J80" s="70">
        <v>3774645</v>
      </c>
    </row>
    <row r="81" spans="1:10" ht="18.95" customHeight="1">
      <c r="A81" s="107" t="s">
        <v>121</v>
      </c>
      <c r="B81" s="100"/>
      <c r="C81" s="101"/>
      <c r="D81" s="75">
        <v>180451</v>
      </c>
      <c r="E81" s="86"/>
      <c r="F81" s="76">
        <v>146040</v>
      </c>
      <c r="G81" s="86"/>
      <c r="H81" s="75">
        <v>0</v>
      </c>
      <c r="I81" s="86"/>
      <c r="J81" s="76">
        <v>0</v>
      </c>
    </row>
    <row r="82" spans="1:10" ht="6" customHeight="1">
      <c r="A82" s="22"/>
      <c r="B82" s="13"/>
      <c r="C82" s="13"/>
      <c r="D82" s="62"/>
      <c r="E82" s="60"/>
      <c r="F82" s="16"/>
      <c r="G82" s="60"/>
      <c r="H82" s="62"/>
      <c r="I82" s="60"/>
      <c r="J82" s="16"/>
    </row>
    <row r="83" spans="1:10" ht="18.95" customHeight="1" thickBot="1">
      <c r="A83" s="101"/>
      <c r="B83" s="100"/>
      <c r="C83" s="101"/>
      <c r="D83" s="108">
        <f>+D56</f>
        <v>2269358</v>
      </c>
      <c r="E83" s="103"/>
      <c r="F83" s="109">
        <f>+F56</f>
        <v>2626912</v>
      </c>
      <c r="G83" s="103"/>
      <c r="H83" s="108">
        <f>SUM(H80:H82)</f>
        <v>364972</v>
      </c>
      <c r="I83" s="103"/>
      <c r="J83" s="109">
        <f>SUM(J80:J82)</f>
        <v>3774645</v>
      </c>
    </row>
    <row r="84" spans="1:10" ht="18.95" customHeight="1" thickTop="1">
      <c r="A84" s="72"/>
      <c r="D84" s="27"/>
      <c r="E84" s="31"/>
      <c r="F84" s="28"/>
      <c r="G84" s="31"/>
      <c r="H84" s="27"/>
      <c r="I84" s="31"/>
      <c r="J84" s="28"/>
    </row>
    <row r="85" spans="1:10" ht="18.95" customHeight="1">
      <c r="A85" s="110" t="s">
        <v>123</v>
      </c>
      <c r="B85" s="100"/>
      <c r="C85" s="101"/>
      <c r="D85" s="93"/>
      <c r="E85" s="85"/>
      <c r="F85" s="87"/>
      <c r="G85" s="85"/>
      <c r="H85" s="93"/>
      <c r="I85" s="85"/>
      <c r="J85" s="87"/>
    </row>
    <row r="86" spans="1:10" ht="6" customHeight="1">
      <c r="A86" s="22"/>
      <c r="B86" s="13"/>
      <c r="C86" s="13"/>
      <c r="D86" s="62"/>
      <c r="E86" s="60"/>
      <c r="F86" s="16"/>
      <c r="G86" s="60"/>
      <c r="H86" s="62"/>
      <c r="I86" s="60"/>
      <c r="J86" s="16"/>
    </row>
    <row r="87" spans="1:10" ht="18.95" customHeight="1" thickBot="1">
      <c r="A87" s="111" t="s">
        <v>124</v>
      </c>
      <c r="C87" s="112"/>
      <c r="D87" s="113">
        <v>1.51</v>
      </c>
      <c r="E87" s="103"/>
      <c r="F87" s="114">
        <v>1.8</v>
      </c>
      <c r="G87" s="103"/>
      <c r="H87" s="113">
        <v>0.26</v>
      </c>
      <c r="I87" s="103"/>
      <c r="J87" s="114">
        <v>2.75</v>
      </c>
    </row>
    <row r="88" spans="1:10" ht="18.95" customHeight="1" thickTop="1">
      <c r="H88" s="11"/>
      <c r="J88" s="11"/>
    </row>
    <row r="89" spans="1:10" ht="18.95" customHeight="1">
      <c r="H89" s="11"/>
      <c r="J89" s="11"/>
    </row>
    <row r="90" spans="1:10" ht="18.95" customHeight="1">
      <c r="D90" s="31"/>
      <c r="F90" s="31"/>
      <c r="H90" s="11"/>
      <c r="J90" s="11"/>
    </row>
    <row r="91" spans="1:10" ht="18.95" customHeight="1"/>
    <row r="92" spans="1:10" ht="18.95" customHeight="1"/>
    <row r="93" spans="1:10" ht="18.95" customHeight="1"/>
    <row r="94" spans="1:10" ht="18.95" customHeight="1"/>
    <row r="95" spans="1:10" ht="18.95" customHeight="1"/>
    <row r="96" spans="1:10" ht="18.95" customHeight="1"/>
    <row r="97" spans="1:10" ht="18.95" customHeight="1"/>
    <row r="98" spans="1:10" ht="18.95" customHeight="1"/>
    <row r="99" spans="1:10" ht="18.95" customHeight="1"/>
    <row r="100" spans="1:10" ht="18.95" customHeight="1"/>
    <row r="101" spans="1:10" ht="18.95" customHeight="1"/>
    <row r="102" spans="1:10" ht="18.95" customHeight="1"/>
    <row r="103" spans="1:10" ht="18.95" customHeight="1"/>
    <row r="104" spans="1:10" ht="18.95" customHeight="1"/>
    <row r="105" spans="1:10" ht="18.95" customHeight="1"/>
    <row r="106" spans="1:10" ht="18.95" customHeight="1"/>
    <row r="107" spans="1:10" ht="18.95" customHeight="1"/>
    <row r="108" spans="1:10" ht="18.95" customHeight="1"/>
    <row r="109" spans="1:10" ht="18.95" customHeight="1"/>
    <row r="110" spans="1:10" ht="18.95" customHeight="1"/>
    <row r="111" spans="1:10" ht="18.95" customHeight="1"/>
    <row r="112" spans="1:10" ht="21.95" customHeight="1">
      <c r="A112" s="35" t="str">
        <f>'2-4'!A53</f>
        <v>หมายเหตุประกอบข้อมูลทางการเงินเป็นส่วนหนึ่งของข้อมูลทางการเงินระหว่างกาลนี้</v>
      </c>
      <c r="B112" s="97"/>
      <c r="C112" s="97"/>
      <c r="D112" s="97"/>
      <c r="E112" s="97"/>
      <c r="F112" s="97"/>
      <c r="G112" s="97"/>
      <c r="H112" s="115"/>
      <c r="I112" s="97"/>
      <c r="J112" s="115"/>
    </row>
  </sheetData>
  <mergeCells count="4">
    <mergeCell ref="D5:F5"/>
    <mergeCell ref="H5:J5"/>
    <mergeCell ref="D65:F65"/>
    <mergeCell ref="H65:J65"/>
  </mergeCells>
  <pageMargins left="0.8" right="0.5" top="0.5" bottom="0.6" header="0.49" footer="0.4"/>
  <pageSetup paperSize="9" scale="85" firstPageNumber="7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zoomScale="90" zoomScaleNormal="90" zoomScaleSheetLayoutView="100" workbookViewId="0"/>
  </sheetViews>
  <sheetFormatPr defaultColWidth="9.125" defaultRowHeight="16.5"/>
  <cols>
    <col min="1" max="1" width="35.375" style="121" customWidth="1"/>
    <col min="2" max="2" width="6.875" style="121" customWidth="1"/>
    <col min="3" max="3" width="0.625" style="261" customWidth="1"/>
    <col min="4" max="4" width="9.375" style="261" customWidth="1"/>
    <col min="5" max="5" width="0.625" style="261" customWidth="1"/>
    <col min="6" max="6" width="10" style="261" customWidth="1"/>
    <col min="7" max="7" width="0.625" style="121" customWidth="1"/>
    <col min="8" max="8" width="11.375" style="121" bestFit="1" customWidth="1"/>
    <col min="9" max="9" width="0.625" style="261" customWidth="1"/>
    <col min="10" max="10" width="9" style="121" customWidth="1"/>
    <col min="11" max="11" width="0.625" style="121" customWidth="1"/>
    <col min="12" max="12" width="11.375" style="121" customWidth="1"/>
    <col min="13" max="13" width="0.625" style="121" customWidth="1"/>
    <col min="14" max="14" width="12.375" style="121" customWidth="1"/>
    <col min="15" max="15" width="0.625" style="121" customWidth="1"/>
    <col min="16" max="16" width="16.375" style="121" bestFit="1" customWidth="1"/>
    <col min="17" max="17" width="0.625" style="121" customWidth="1"/>
    <col min="18" max="18" width="11.125" style="121" customWidth="1"/>
    <col min="19" max="19" width="0.625" style="121" customWidth="1"/>
    <col min="20" max="20" width="14.875" style="121" customWidth="1"/>
    <col min="21" max="21" width="0.625" style="121" customWidth="1"/>
    <col min="22" max="22" width="13.375" style="121" customWidth="1"/>
    <col min="23" max="23" width="0.625" style="121" customWidth="1"/>
    <col min="24" max="24" width="10" style="121" customWidth="1"/>
    <col min="25" max="25" width="0.625" style="121" customWidth="1"/>
    <col min="26" max="26" width="11.375" style="121" customWidth="1"/>
    <col min="27" max="27" width="0.625" style="121" customWidth="1"/>
    <col min="28" max="28" width="10" style="121" customWidth="1"/>
    <col min="29" max="16384" width="9.125" style="121"/>
  </cols>
  <sheetData>
    <row r="1" spans="1:28" ht="20.100000000000001" customHeight="1">
      <c r="A1" s="50" t="str">
        <f>'2-4'!A1</f>
        <v>บริษัท ศรีสวัสดิ์ คอร์ปอเรชั่น จำกัด (มหาชน)</v>
      </c>
      <c r="B1" s="260"/>
    </row>
    <row r="2" spans="1:28" ht="20.100000000000001" customHeight="1">
      <c r="A2" s="1" t="s">
        <v>131</v>
      </c>
      <c r="B2" s="262"/>
    </row>
    <row r="3" spans="1:28" ht="20.100000000000001" customHeight="1">
      <c r="A3" s="118" t="str">
        <f>'7-8 (6 M)'!A3</f>
        <v>สำหรับงวดหกเดือนสิ้นสุดวันที่ 30 มิถุนายน พ.ศ. 2565</v>
      </c>
      <c r="B3" s="263"/>
      <c r="C3" s="264"/>
      <c r="D3" s="264"/>
      <c r="E3" s="264"/>
      <c r="F3" s="264"/>
      <c r="G3" s="265"/>
      <c r="H3" s="265"/>
      <c r="I3" s="264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</row>
    <row r="4" spans="1:28" ht="20.100000000000001" customHeight="1">
      <c r="A4" s="266"/>
      <c r="B4" s="266"/>
    </row>
    <row r="5" spans="1:28" ht="20.100000000000001" customHeight="1">
      <c r="A5" s="120"/>
      <c r="B5" s="120"/>
      <c r="C5" s="120"/>
      <c r="D5" s="281" t="s">
        <v>132</v>
      </c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</row>
    <row r="6" spans="1:28" ht="18" customHeight="1">
      <c r="A6" s="120"/>
      <c r="B6" s="120"/>
      <c r="C6" s="120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282" t="s">
        <v>84</v>
      </c>
      <c r="Q6" s="282"/>
      <c r="R6" s="282"/>
      <c r="S6" s="282"/>
      <c r="T6" s="282"/>
      <c r="U6" s="282"/>
      <c r="V6" s="282"/>
      <c r="W6" s="122"/>
      <c r="X6" s="122"/>
      <c r="Y6" s="122"/>
      <c r="Z6" s="122"/>
      <c r="AA6" s="122"/>
      <c r="AB6" s="122"/>
    </row>
    <row r="7" spans="1:28" ht="18" customHeight="1">
      <c r="A7" s="120"/>
      <c r="B7" s="120"/>
      <c r="C7" s="120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282" t="s">
        <v>133</v>
      </c>
      <c r="Q7" s="282"/>
      <c r="R7" s="282"/>
      <c r="S7" s="282"/>
      <c r="T7" s="282"/>
      <c r="U7" s="282"/>
      <c r="V7" s="282"/>
      <c r="W7" s="122"/>
      <c r="X7" s="122"/>
      <c r="Y7" s="122"/>
      <c r="Z7" s="122"/>
      <c r="AA7" s="122"/>
      <c r="AB7" s="122"/>
    </row>
    <row r="8" spans="1:28" ht="20.100000000000001" customHeight="1">
      <c r="A8" s="120"/>
      <c r="B8" s="120"/>
      <c r="C8" s="120"/>
      <c r="D8" s="122"/>
      <c r="E8" s="122"/>
      <c r="F8" s="122"/>
      <c r="G8" s="122"/>
      <c r="H8" s="122"/>
      <c r="I8" s="122"/>
      <c r="J8" s="123" t="s">
        <v>80</v>
      </c>
      <c r="K8" s="122"/>
      <c r="L8" s="122"/>
      <c r="M8" s="122"/>
      <c r="N8" s="123" t="s">
        <v>134</v>
      </c>
      <c r="O8" s="122"/>
      <c r="P8" s="124" t="s">
        <v>135</v>
      </c>
      <c r="Q8" s="122"/>
      <c r="R8" s="124" t="s">
        <v>136</v>
      </c>
      <c r="S8" s="122"/>
      <c r="T8" s="122"/>
      <c r="U8" s="122"/>
      <c r="W8" s="122"/>
      <c r="X8" s="122"/>
      <c r="Y8" s="122"/>
      <c r="Z8" s="122"/>
      <c r="AA8" s="122"/>
      <c r="AB8" s="122"/>
    </row>
    <row r="9" spans="1:28" ht="20.100000000000001" customHeight="1">
      <c r="A9" s="120"/>
      <c r="B9" s="120"/>
      <c r="C9" s="120"/>
      <c r="D9" s="123"/>
      <c r="E9" s="123"/>
      <c r="F9" s="123"/>
      <c r="G9" s="123"/>
      <c r="H9" s="125" t="s">
        <v>137</v>
      </c>
      <c r="I9" s="123"/>
      <c r="J9" s="123" t="s">
        <v>138</v>
      </c>
      <c r="K9" s="123"/>
      <c r="L9" s="123"/>
      <c r="M9" s="123"/>
      <c r="N9" s="123" t="s">
        <v>139</v>
      </c>
      <c r="O9" s="123"/>
      <c r="P9" s="123" t="s">
        <v>140</v>
      </c>
      <c r="Q9" s="123"/>
      <c r="R9" s="123" t="s">
        <v>141</v>
      </c>
      <c r="S9" s="123"/>
      <c r="T9" s="123"/>
      <c r="U9" s="123"/>
      <c r="W9" s="123"/>
      <c r="X9" s="123" t="s">
        <v>142</v>
      </c>
      <c r="Y9" s="123"/>
      <c r="Z9" s="125"/>
      <c r="AA9" s="123"/>
    </row>
    <row r="10" spans="1:28" ht="20.100000000000001" customHeight="1">
      <c r="A10" s="120"/>
      <c r="B10" s="120"/>
      <c r="C10" s="120"/>
      <c r="D10" s="123" t="s">
        <v>143</v>
      </c>
      <c r="E10" s="123"/>
      <c r="F10" s="123" t="s">
        <v>144</v>
      </c>
      <c r="G10" s="123"/>
      <c r="H10" s="125" t="s">
        <v>145</v>
      </c>
      <c r="I10" s="123"/>
      <c r="J10" s="126" t="s">
        <v>146</v>
      </c>
      <c r="K10" s="123"/>
      <c r="L10" s="123" t="s">
        <v>80</v>
      </c>
      <c r="M10" s="123"/>
      <c r="N10" s="123" t="s">
        <v>147</v>
      </c>
      <c r="O10" s="123"/>
      <c r="P10" s="123" t="s">
        <v>148</v>
      </c>
      <c r="Q10" s="123"/>
      <c r="R10" s="123" t="s">
        <v>149</v>
      </c>
      <c r="S10" s="123"/>
      <c r="T10" s="123" t="s">
        <v>150</v>
      </c>
      <c r="U10" s="123"/>
      <c r="V10" s="124" t="s">
        <v>151</v>
      </c>
      <c r="W10" s="123"/>
      <c r="X10" s="127" t="s">
        <v>152</v>
      </c>
      <c r="Y10" s="123"/>
      <c r="Z10" s="125" t="s">
        <v>153</v>
      </c>
      <c r="AA10" s="123"/>
      <c r="AB10" s="123" t="s">
        <v>142</v>
      </c>
    </row>
    <row r="11" spans="1:28" ht="20.100000000000001" customHeight="1">
      <c r="A11" s="120"/>
      <c r="B11" s="120"/>
      <c r="C11" s="120"/>
      <c r="D11" s="123" t="s">
        <v>154</v>
      </c>
      <c r="E11" s="123"/>
      <c r="F11" s="123" t="s">
        <v>155</v>
      </c>
      <c r="G11" s="123"/>
      <c r="H11" s="123" t="s">
        <v>156</v>
      </c>
      <c r="I11" s="123"/>
      <c r="J11" s="123" t="s">
        <v>157</v>
      </c>
      <c r="K11" s="123"/>
      <c r="L11" s="123" t="s">
        <v>158</v>
      </c>
      <c r="M11" s="123"/>
      <c r="N11" s="123" t="s">
        <v>159</v>
      </c>
      <c r="O11" s="123"/>
      <c r="P11" s="123" t="s">
        <v>133</v>
      </c>
      <c r="Q11" s="123"/>
      <c r="R11" s="123" t="s">
        <v>160</v>
      </c>
      <c r="S11" s="123"/>
      <c r="T11" s="123" t="s">
        <v>161</v>
      </c>
      <c r="U11" s="123"/>
      <c r="V11" s="123" t="s">
        <v>162</v>
      </c>
      <c r="W11" s="123"/>
      <c r="X11" s="123" t="s">
        <v>163</v>
      </c>
      <c r="Y11" s="123"/>
      <c r="Z11" s="123" t="s">
        <v>164</v>
      </c>
      <c r="AA11" s="123"/>
      <c r="AB11" s="127" t="s">
        <v>165</v>
      </c>
    </row>
    <row r="12" spans="1:28" ht="20.100000000000001" customHeight="1">
      <c r="A12" s="120"/>
      <c r="B12" s="267" t="s">
        <v>11</v>
      </c>
      <c r="C12" s="120"/>
      <c r="D12" s="128" t="s">
        <v>12</v>
      </c>
      <c r="E12" s="123"/>
      <c r="F12" s="128" t="s">
        <v>12</v>
      </c>
      <c r="G12" s="123"/>
      <c r="H12" s="128" t="s">
        <v>12</v>
      </c>
      <c r="I12" s="123"/>
      <c r="J12" s="128" t="s">
        <v>12</v>
      </c>
      <c r="K12" s="123"/>
      <c r="L12" s="128" t="s">
        <v>12</v>
      </c>
      <c r="M12" s="123"/>
      <c r="N12" s="128" t="s">
        <v>12</v>
      </c>
      <c r="O12" s="123"/>
      <c r="P12" s="128" t="s">
        <v>12</v>
      </c>
      <c r="Q12" s="123"/>
      <c r="R12" s="128" t="s">
        <v>12</v>
      </c>
      <c r="S12" s="123"/>
      <c r="T12" s="128" t="s">
        <v>12</v>
      </c>
      <c r="U12" s="123"/>
      <c r="V12" s="128" t="s">
        <v>12</v>
      </c>
      <c r="W12" s="123"/>
      <c r="X12" s="128" t="s">
        <v>12</v>
      </c>
      <c r="Y12" s="123"/>
      <c r="Z12" s="128" t="s">
        <v>12</v>
      </c>
      <c r="AA12" s="123"/>
      <c r="AB12" s="128" t="s">
        <v>12</v>
      </c>
    </row>
    <row r="13" spans="1:28" ht="8.1" customHeight="1">
      <c r="A13" s="120"/>
      <c r="B13" s="120"/>
      <c r="C13" s="120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</row>
    <row r="14" spans="1:28" ht="20.100000000000001" customHeight="1">
      <c r="A14" s="134" t="s">
        <v>166</v>
      </c>
      <c r="B14" s="134"/>
      <c r="C14" s="129"/>
      <c r="D14" s="130">
        <v>1373152</v>
      </c>
      <c r="E14" s="130"/>
      <c r="F14" s="130">
        <v>6207179</v>
      </c>
      <c r="G14" s="130"/>
      <c r="H14" s="130">
        <v>36190</v>
      </c>
      <c r="I14" s="130"/>
      <c r="J14" s="130">
        <v>142807</v>
      </c>
      <c r="K14" s="130"/>
      <c r="L14" s="130">
        <v>15003839</v>
      </c>
      <c r="M14" s="130"/>
      <c r="N14" s="130">
        <v>-665152</v>
      </c>
      <c r="O14" s="130"/>
      <c r="P14" s="130">
        <v>-226</v>
      </c>
      <c r="Q14" s="130"/>
      <c r="R14" s="130">
        <v>-872</v>
      </c>
      <c r="S14" s="130"/>
      <c r="T14" s="130">
        <v>-12050</v>
      </c>
      <c r="U14" s="130"/>
      <c r="V14" s="130">
        <v>-13148</v>
      </c>
      <c r="W14" s="130"/>
      <c r="X14" s="130">
        <v>22084867</v>
      </c>
      <c r="Y14" s="130"/>
      <c r="Z14" s="130">
        <v>1985011</v>
      </c>
      <c r="AA14" s="130"/>
      <c r="AB14" s="130">
        <v>24069878</v>
      </c>
    </row>
    <row r="15" spans="1:28" ht="20.100000000000001" customHeight="1">
      <c r="A15" s="131" t="s">
        <v>167</v>
      </c>
      <c r="B15" s="131"/>
      <c r="C15" s="129"/>
      <c r="D15" s="130">
        <v>0</v>
      </c>
      <c r="E15" s="129"/>
      <c r="F15" s="130">
        <v>0</v>
      </c>
      <c r="G15" s="130"/>
      <c r="H15" s="130">
        <v>0</v>
      </c>
      <c r="I15" s="130"/>
      <c r="J15" s="130">
        <v>0</v>
      </c>
      <c r="K15" s="130"/>
      <c r="L15" s="130">
        <v>-2471612</v>
      </c>
      <c r="M15" s="130"/>
      <c r="N15" s="130">
        <v>0</v>
      </c>
      <c r="O15" s="130"/>
      <c r="P15" s="130">
        <v>0</v>
      </c>
      <c r="Q15" s="130"/>
      <c r="R15" s="130">
        <v>0</v>
      </c>
      <c r="S15" s="130"/>
      <c r="T15" s="130">
        <v>0</v>
      </c>
      <c r="U15" s="130"/>
      <c r="V15" s="130">
        <v>0</v>
      </c>
      <c r="W15" s="130"/>
      <c r="X15" s="130">
        <f t="shared" ref="X15" si="0">SUM(D15:N15)+V15</f>
        <v>-2471612</v>
      </c>
      <c r="Y15" s="130"/>
      <c r="Z15" s="130">
        <v>-163747</v>
      </c>
      <c r="AA15" s="130"/>
      <c r="AB15" s="130">
        <f>SUM(X15:Z15)</f>
        <v>-2635359</v>
      </c>
    </row>
    <row r="16" spans="1:28" ht="20.100000000000001" customHeight="1">
      <c r="A16" s="131" t="s">
        <v>168</v>
      </c>
      <c r="B16" s="131"/>
      <c r="C16" s="129"/>
      <c r="D16" s="130"/>
      <c r="E16" s="129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</row>
    <row r="17" spans="1:28" ht="20.100000000000001" customHeight="1">
      <c r="A17" s="131" t="s">
        <v>169</v>
      </c>
      <c r="B17" s="131"/>
      <c r="C17" s="129"/>
      <c r="D17" s="130">
        <v>0</v>
      </c>
      <c r="E17" s="129"/>
      <c r="F17" s="130">
        <v>0</v>
      </c>
      <c r="G17" s="130"/>
      <c r="H17" s="130">
        <v>0</v>
      </c>
      <c r="I17" s="130"/>
      <c r="J17" s="130">
        <v>0</v>
      </c>
      <c r="K17" s="130"/>
      <c r="L17" s="130">
        <v>0</v>
      </c>
      <c r="M17" s="130"/>
      <c r="N17" s="130">
        <v>0</v>
      </c>
      <c r="O17" s="130"/>
      <c r="P17" s="130">
        <v>0</v>
      </c>
      <c r="Q17" s="130"/>
      <c r="R17" s="130">
        <v>0</v>
      </c>
      <c r="S17" s="130"/>
      <c r="T17" s="130">
        <v>0</v>
      </c>
      <c r="U17" s="130"/>
      <c r="V17" s="130">
        <v>0</v>
      </c>
      <c r="W17" s="130"/>
      <c r="X17" s="130">
        <f>SUM(D17:N17)+V17</f>
        <v>0</v>
      </c>
      <c r="Y17" s="130"/>
      <c r="Z17" s="130">
        <v>5821</v>
      </c>
      <c r="AA17" s="130"/>
      <c r="AB17" s="130">
        <f>SUM(X17:Z17)</f>
        <v>5821</v>
      </c>
    </row>
    <row r="18" spans="1:28" ht="20.100000000000001" customHeight="1">
      <c r="A18" s="131" t="s">
        <v>170</v>
      </c>
      <c r="B18" s="131"/>
      <c r="C18" s="129"/>
      <c r="D18" s="130">
        <v>0</v>
      </c>
      <c r="E18" s="129"/>
      <c r="F18" s="130">
        <v>0</v>
      </c>
      <c r="G18" s="130"/>
      <c r="H18" s="130">
        <v>0</v>
      </c>
      <c r="I18" s="130"/>
      <c r="J18" s="130">
        <v>0</v>
      </c>
      <c r="K18" s="130"/>
      <c r="L18" s="130">
        <v>0</v>
      </c>
      <c r="M18" s="130"/>
      <c r="N18" s="130">
        <v>344998</v>
      </c>
      <c r="O18" s="130"/>
      <c r="P18" s="130">
        <v>0</v>
      </c>
      <c r="Q18" s="130"/>
      <c r="R18" s="130">
        <v>0</v>
      </c>
      <c r="S18" s="130"/>
      <c r="T18" s="130">
        <v>0</v>
      </c>
      <c r="U18" s="130"/>
      <c r="V18" s="130">
        <v>0</v>
      </c>
      <c r="W18" s="130"/>
      <c r="X18" s="130">
        <f>SUM(D18:N18)+V18</f>
        <v>344998</v>
      </c>
      <c r="Y18" s="130"/>
      <c r="Z18" s="130">
        <v>133593</v>
      </c>
      <c r="AA18" s="130"/>
      <c r="AB18" s="130">
        <f>SUM(X18:Z18)</f>
        <v>478591</v>
      </c>
    </row>
    <row r="19" spans="1:28" ht="20.100000000000001" customHeight="1">
      <c r="A19" s="131" t="s">
        <v>117</v>
      </c>
      <c r="B19" s="131"/>
      <c r="C19" s="129"/>
      <c r="D19" s="132">
        <v>0</v>
      </c>
      <c r="E19" s="130"/>
      <c r="F19" s="132">
        <v>0</v>
      </c>
      <c r="G19" s="130"/>
      <c r="H19" s="132">
        <v>0</v>
      </c>
      <c r="I19" s="130"/>
      <c r="J19" s="132">
        <v>0</v>
      </c>
      <c r="K19" s="130"/>
      <c r="L19" s="132">
        <v>2476227</v>
      </c>
      <c r="M19" s="130"/>
      <c r="N19" s="132">
        <v>0</v>
      </c>
      <c r="O19" s="130"/>
      <c r="P19" s="132">
        <v>-714</v>
      </c>
      <c r="Q19" s="130"/>
      <c r="R19" s="132">
        <v>50</v>
      </c>
      <c r="S19" s="130"/>
      <c r="T19" s="132">
        <v>5309</v>
      </c>
      <c r="U19" s="130"/>
      <c r="V19" s="132">
        <f>SUM(P19:T19)</f>
        <v>4645</v>
      </c>
      <c r="W19" s="130"/>
      <c r="X19" s="132">
        <f>SUM(D19:N19)+V19</f>
        <v>2480872</v>
      </c>
      <c r="Y19" s="130"/>
      <c r="Z19" s="132">
        <v>146040</v>
      </c>
      <c r="AA19" s="130"/>
      <c r="AB19" s="132">
        <f>SUM(X19:Z19)</f>
        <v>2626912</v>
      </c>
    </row>
    <row r="20" spans="1:28" ht="8.1" customHeight="1">
      <c r="A20" s="131"/>
      <c r="B20" s="131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</row>
    <row r="21" spans="1:28" ht="20.100000000000001" customHeight="1" thickBot="1">
      <c r="A21" s="133" t="s">
        <v>171</v>
      </c>
      <c r="B21" s="133"/>
      <c r="C21" s="129"/>
      <c r="D21" s="166">
        <f>SUM(D14:D19)</f>
        <v>1373152</v>
      </c>
      <c r="E21" s="130"/>
      <c r="F21" s="166">
        <f>SUM(F14:F19)</f>
        <v>6207179</v>
      </c>
      <c r="G21" s="130"/>
      <c r="H21" s="166">
        <f>SUM(H14:H19)</f>
        <v>36190</v>
      </c>
      <c r="I21" s="130"/>
      <c r="J21" s="166">
        <f>SUM(J14:J19)</f>
        <v>142807</v>
      </c>
      <c r="K21" s="130"/>
      <c r="L21" s="166">
        <f>SUM(L14:L19)</f>
        <v>15008454</v>
      </c>
      <c r="M21" s="130"/>
      <c r="N21" s="166">
        <f>SUM(N14:N19)</f>
        <v>-320154</v>
      </c>
      <c r="O21" s="130"/>
      <c r="P21" s="166">
        <f>SUM(P14:P19)</f>
        <v>-940</v>
      </c>
      <c r="Q21" s="130"/>
      <c r="R21" s="166">
        <f>SUM(R14:R19)</f>
        <v>-822</v>
      </c>
      <c r="S21" s="130"/>
      <c r="T21" s="166">
        <f>SUM(T14:T19)</f>
        <v>-6741</v>
      </c>
      <c r="U21" s="130"/>
      <c r="V21" s="166">
        <f>SUM(V14:V19)</f>
        <v>-8503</v>
      </c>
      <c r="W21" s="130"/>
      <c r="X21" s="166">
        <f>SUM(X14:X19)</f>
        <v>22439125</v>
      </c>
      <c r="Y21" s="130"/>
      <c r="Z21" s="166">
        <f>SUM(Z14:Z19)</f>
        <v>2106718</v>
      </c>
      <c r="AA21" s="130"/>
      <c r="AB21" s="166">
        <f>SUM(AB14:AB19)</f>
        <v>24545843</v>
      </c>
    </row>
    <row r="22" spans="1:28" ht="20.100000000000001" customHeight="1" thickTop="1">
      <c r="A22" s="133"/>
      <c r="B22" s="133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</row>
    <row r="23" spans="1:28" ht="20.100000000000001" customHeight="1">
      <c r="A23" s="134" t="s">
        <v>172</v>
      </c>
      <c r="B23" s="134"/>
      <c r="C23" s="129"/>
      <c r="D23" s="135">
        <v>1373152</v>
      </c>
      <c r="E23" s="130"/>
      <c r="F23" s="135">
        <v>6207179</v>
      </c>
      <c r="G23" s="130"/>
      <c r="H23" s="135">
        <v>36190</v>
      </c>
      <c r="I23" s="130"/>
      <c r="J23" s="135">
        <v>142900</v>
      </c>
      <c r="K23" s="130"/>
      <c r="L23" s="135">
        <v>17263484</v>
      </c>
      <c r="M23" s="130"/>
      <c r="N23" s="135">
        <v>-320154</v>
      </c>
      <c r="O23" s="130"/>
      <c r="P23" s="135">
        <v>-940</v>
      </c>
      <c r="Q23" s="130"/>
      <c r="R23" s="135">
        <v>-994</v>
      </c>
      <c r="S23" s="130"/>
      <c r="T23" s="135">
        <v>-2956</v>
      </c>
      <c r="U23" s="130"/>
      <c r="V23" s="135">
        <v>-4890</v>
      </c>
      <c r="W23" s="130"/>
      <c r="X23" s="135">
        <v>24697861</v>
      </c>
      <c r="Y23" s="130"/>
      <c r="Z23" s="135">
        <v>2277469</v>
      </c>
      <c r="AA23" s="130"/>
      <c r="AB23" s="135">
        <v>26975330</v>
      </c>
    </row>
    <row r="24" spans="1:28" ht="20.100000000000001" customHeight="1">
      <c r="A24" s="131" t="s">
        <v>167</v>
      </c>
      <c r="B24" s="249">
        <v>20</v>
      </c>
      <c r="C24" s="129"/>
      <c r="D24" s="135">
        <v>0</v>
      </c>
      <c r="E24" s="130"/>
      <c r="F24" s="135">
        <v>0</v>
      </c>
      <c r="G24" s="130"/>
      <c r="H24" s="135">
        <v>0</v>
      </c>
      <c r="I24" s="130"/>
      <c r="J24" s="135">
        <v>0</v>
      </c>
      <c r="K24" s="130"/>
      <c r="L24" s="135">
        <v>-2471548</v>
      </c>
      <c r="M24" s="130"/>
      <c r="N24" s="135">
        <v>0</v>
      </c>
      <c r="O24" s="130"/>
      <c r="P24" s="135">
        <v>0</v>
      </c>
      <c r="Q24" s="130"/>
      <c r="R24" s="135">
        <v>0</v>
      </c>
      <c r="S24" s="130"/>
      <c r="T24" s="135">
        <v>0</v>
      </c>
      <c r="U24" s="130"/>
      <c r="V24" s="135">
        <f>SUM(P24:U24)</f>
        <v>0</v>
      </c>
      <c r="W24" s="130"/>
      <c r="X24" s="135">
        <f>SUM(D24:N24)+V24</f>
        <v>-2471548</v>
      </c>
      <c r="Y24" s="130"/>
      <c r="Z24" s="135">
        <v>-82984</v>
      </c>
      <c r="AA24" s="130"/>
      <c r="AB24" s="135">
        <f>SUM(X24:Z24)</f>
        <v>-2554532</v>
      </c>
    </row>
    <row r="25" spans="1:28" ht="20.100000000000001" customHeight="1">
      <c r="A25" s="131" t="s">
        <v>170</v>
      </c>
      <c r="B25" s="131"/>
      <c r="C25" s="129"/>
      <c r="D25" s="135">
        <v>0</v>
      </c>
      <c r="E25" s="129"/>
      <c r="F25" s="135">
        <v>0</v>
      </c>
      <c r="G25" s="130"/>
      <c r="H25" s="135">
        <v>0</v>
      </c>
      <c r="I25" s="130"/>
      <c r="J25" s="135">
        <v>0</v>
      </c>
      <c r="K25" s="130"/>
      <c r="L25" s="135">
        <v>0</v>
      </c>
      <c r="M25" s="130"/>
      <c r="N25" s="135">
        <v>-140056</v>
      </c>
      <c r="O25" s="130"/>
      <c r="P25" s="135">
        <v>0</v>
      </c>
      <c r="Q25" s="130"/>
      <c r="R25" s="135">
        <v>0</v>
      </c>
      <c r="S25" s="130"/>
      <c r="T25" s="135">
        <v>0</v>
      </c>
      <c r="U25" s="130"/>
      <c r="V25" s="135">
        <f>SUM(P25:U25)</f>
        <v>0</v>
      </c>
      <c r="W25" s="130"/>
      <c r="X25" s="135">
        <f>SUM(D25:N25)+V25</f>
        <v>-140056</v>
      </c>
      <c r="Y25" s="130"/>
      <c r="Z25" s="135">
        <v>-174944</v>
      </c>
      <c r="AA25" s="130"/>
      <c r="AB25" s="135">
        <f>SUM(X25:Z25)</f>
        <v>-315000</v>
      </c>
    </row>
    <row r="26" spans="1:28" ht="20.100000000000001" customHeight="1">
      <c r="A26" s="131" t="s">
        <v>117</v>
      </c>
      <c r="B26" s="131"/>
      <c r="C26" s="129"/>
      <c r="D26" s="136">
        <v>0</v>
      </c>
      <c r="E26" s="129"/>
      <c r="F26" s="136">
        <v>0</v>
      </c>
      <c r="G26" s="130"/>
      <c r="H26" s="136">
        <v>0</v>
      </c>
      <c r="I26" s="130"/>
      <c r="J26" s="136">
        <v>0</v>
      </c>
      <c r="K26" s="130"/>
      <c r="L26" s="136">
        <v>2086590</v>
      </c>
      <c r="M26" s="130"/>
      <c r="N26" s="136">
        <v>0</v>
      </c>
      <c r="O26" s="130"/>
      <c r="P26" s="136">
        <v>0</v>
      </c>
      <c r="Q26" s="130"/>
      <c r="R26" s="136">
        <v>-64</v>
      </c>
      <c r="S26" s="130"/>
      <c r="T26" s="136">
        <v>2381</v>
      </c>
      <c r="U26" s="130"/>
      <c r="V26" s="136">
        <f>SUM(P26:T26)</f>
        <v>2317</v>
      </c>
      <c r="W26" s="130"/>
      <c r="X26" s="136">
        <f>SUM(D26:N26)+V26</f>
        <v>2088907</v>
      </c>
      <c r="Y26" s="130"/>
      <c r="Z26" s="136">
        <f>'7-8 (6 M)'!D81</f>
        <v>180451</v>
      </c>
      <c r="AA26" s="130"/>
      <c r="AB26" s="136">
        <f>SUM(X26:Z26)</f>
        <v>2269358</v>
      </c>
    </row>
    <row r="27" spans="1:28" ht="8.1" customHeight="1">
      <c r="A27" s="131"/>
      <c r="B27" s="131"/>
      <c r="C27" s="129"/>
      <c r="D27" s="135"/>
      <c r="E27" s="130"/>
      <c r="F27" s="135"/>
      <c r="G27" s="130"/>
      <c r="H27" s="135"/>
      <c r="I27" s="130"/>
      <c r="J27" s="135"/>
      <c r="K27" s="130"/>
      <c r="L27" s="135"/>
      <c r="M27" s="130"/>
      <c r="N27" s="135"/>
      <c r="O27" s="130"/>
      <c r="P27" s="135"/>
      <c r="Q27" s="130"/>
      <c r="R27" s="135"/>
      <c r="S27" s="130"/>
      <c r="T27" s="135"/>
      <c r="U27" s="130"/>
      <c r="V27" s="135"/>
      <c r="W27" s="130"/>
      <c r="X27" s="135"/>
      <c r="Y27" s="130"/>
      <c r="Z27" s="135"/>
      <c r="AA27" s="130"/>
      <c r="AB27" s="135"/>
    </row>
    <row r="28" spans="1:28" ht="20.100000000000001" customHeight="1" thickBot="1">
      <c r="A28" s="133" t="s">
        <v>173</v>
      </c>
      <c r="B28" s="133"/>
      <c r="C28" s="129"/>
      <c r="D28" s="137">
        <f>SUM(D23:D26)</f>
        <v>1373152</v>
      </c>
      <c r="E28" s="130"/>
      <c r="F28" s="137">
        <f>SUM(F23:F26)</f>
        <v>6207179</v>
      </c>
      <c r="G28" s="130"/>
      <c r="H28" s="137">
        <f>SUM(H23:H26)</f>
        <v>36190</v>
      </c>
      <c r="I28" s="130"/>
      <c r="J28" s="137">
        <f>SUM(J23:J26)</f>
        <v>142900</v>
      </c>
      <c r="K28" s="130"/>
      <c r="L28" s="137">
        <f>SUM(L23:L26)</f>
        <v>16878526</v>
      </c>
      <c r="M28" s="130"/>
      <c r="N28" s="137">
        <f>SUM(N23:N26)</f>
        <v>-460210</v>
      </c>
      <c r="O28" s="130"/>
      <c r="P28" s="137">
        <f>SUM(P23:P26)</f>
        <v>-940</v>
      </c>
      <c r="Q28" s="130"/>
      <c r="R28" s="137">
        <f>SUM(R23:R26)</f>
        <v>-1058</v>
      </c>
      <c r="S28" s="130"/>
      <c r="T28" s="137">
        <f>SUM(T23:T26)</f>
        <v>-575</v>
      </c>
      <c r="U28" s="130"/>
      <c r="V28" s="137">
        <f>SUM(V23:V26)</f>
        <v>-2573</v>
      </c>
      <c r="W28" s="130"/>
      <c r="X28" s="137">
        <f>SUM(X23:X26)</f>
        <v>24175164</v>
      </c>
      <c r="Y28" s="130"/>
      <c r="Z28" s="137">
        <f>SUM(Z23:Z26)</f>
        <v>2199992</v>
      </c>
      <c r="AA28" s="130"/>
      <c r="AB28" s="137">
        <f>SUM(AB23:AB26)</f>
        <v>26375156</v>
      </c>
    </row>
    <row r="29" spans="1:28" ht="20.100000000000001" customHeight="1" thickTop="1">
      <c r="A29" s="133"/>
      <c r="B29" s="133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</row>
    <row r="30" spans="1:28" ht="20.100000000000001" customHeight="1">
      <c r="A30" s="133"/>
      <c r="B30" s="133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</row>
    <row r="31" spans="1:28" ht="20.100000000000001" customHeight="1">
      <c r="A31" s="133"/>
      <c r="B31" s="133"/>
      <c r="C31" s="129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</row>
    <row r="32" spans="1:28" ht="20.100000000000001" customHeight="1">
      <c r="A32" s="133"/>
      <c r="B32" s="133"/>
      <c r="C32" s="129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</row>
    <row r="33" spans="1:28" ht="20.100000000000001" customHeight="1">
      <c r="A33" s="133"/>
      <c r="B33" s="133"/>
      <c r="C33" s="129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</row>
    <row r="34" spans="1:28" ht="20.100000000000001" customHeight="1">
      <c r="A34" s="133"/>
      <c r="B34" s="133"/>
      <c r="C34" s="129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</row>
    <row r="35" spans="1:28" ht="20.100000000000001" customHeight="1">
      <c r="A35" s="133"/>
      <c r="B35" s="133"/>
      <c r="C35" s="129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</row>
    <row r="36" spans="1:28" ht="20.100000000000001" customHeight="1">
      <c r="A36" s="133"/>
      <c r="B36" s="133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</row>
    <row r="37" spans="1:28" ht="20.100000000000001" customHeight="1">
      <c r="A37" s="133"/>
      <c r="B37" s="133"/>
      <c r="C37" s="129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</row>
    <row r="38" spans="1:28" ht="20.100000000000001" customHeight="1">
      <c r="A38" s="133"/>
      <c r="B38" s="133"/>
      <c r="C38" s="129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</row>
    <row r="39" spans="1:28" ht="20.100000000000001" customHeight="1">
      <c r="A39" s="133"/>
      <c r="B39" s="133"/>
      <c r="C39" s="129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</row>
    <row r="40" spans="1:28" ht="3.75" customHeight="1">
      <c r="A40" s="133"/>
      <c r="B40" s="133"/>
      <c r="C40" s="129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</row>
    <row r="41" spans="1:28" ht="21.95" customHeight="1">
      <c r="A41" s="283" t="str">
        <f>'2-4'!A53</f>
        <v>หมายเหตุประกอบข้อมูลทางการเงินเป็นส่วนหนึ่งของข้อมูลทางการเงินระหว่างกาลนี้</v>
      </c>
      <c r="B41" s="283"/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132"/>
      <c r="Z41" s="132"/>
      <c r="AA41" s="132"/>
      <c r="AB41" s="132"/>
    </row>
    <row r="42" spans="1:28" ht="20.100000000000001" customHeight="1"/>
    <row r="43" spans="1:28" ht="20.100000000000001" customHeight="1"/>
    <row r="44" spans="1:28" ht="12.95" customHeight="1"/>
  </sheetData>
  <mergeCells count="4">
    <mergeCell ref="D5:AB5"/>
    <mergeCell ref="P6:V6"/>
    <mergeCell ref="P7:V7"/>
    <mergeCell ref="A41:X41"/>
  </mergeCells>
  <pageMargins left="0.4" right="0.4" top="0.5" bottom="0.6" header="0.49" footer="0.4"/>
  <pageSetup paperSize="9" scale="70" firstPageNumber="9" orientation="landscape" useFirstPageNumber="1" horizontalDpi="1200" verticalDpi="1200" r:id="rId1"/>
  <headerFooter>
    <oddFooter>&amp;R&amp;"Browallia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Normal="100" zoomScaleSheetLayoutView="107" workbookViewId="0"/>
  </sheetViews>
  <sheetFormatPr defaultColWidth="9.125" defaultRowHeight="18.95" customHeight="1"/>
  <cols>
    <col min="1" max="1" width="32.25" style="5" customWidth="1"/>
    <col min="2" max="2" width="6.875" style="5" customWidth="1"/>
    <col min="3" max="3" width="1" style="116" customWidth="1"/>
    <col min="4" max="4" width="10.375" style="116" customWidth="1"/>
    <col min="5" max="5" width="1" style="116" customWidth="1"/>
    <col min="6" max="6" width="11.375" style="116" customWidth="1"/>
    <col min="7" max="7" width="1" style="116" customWidth="1"/>
    <col min="8" max="8" width="13.125" style="5" customWidth="1"/>
    <col min="9" max="9" width="1" style="116" customWidth="1"/>
    <col min="10" max="10" width="9.375" style="116" customWidth="1"/>
    <col min="11" max="11" width="1" style="116" customWidth="1"/>
    <col min="12" max="12" width="12.375" style="5" customWidth="1"/>
    <col min="13" max="13" width="1" style="116" customWidth="1"/>
    <col min="14" max="14" width="15.375" style="116" customWidth="1"/>
    <col min="15" max="15" width="1" style="116" customWidth="1"/>
    <col min="16" max="16" width="15" style="5" customWidth="1"/>
    <col min="17" max="17" width="1" style="116" customWidth="1"/>
    <col min="18" max="18" width="11.125" style="5" customWidth="1"/>
    <col min="19" max="16384" width="9.125" style="5"/>
  </cols>
  <sheetData>
    <row r="1" spans="1:18" ht="18.95" customHeight="1">
      <c r="A1" s="50" t="str">
        <f>'2-4'!A1</f>
        <v>บริษัท ศรีสวัสดิ์ คอร์ปอเรชั่น จำกัด (มหาชน)</v>
      </c>
      <c r="B1" s="50"/>
      <c r="P1" s="147"/>
    </row>
    <row r="2" spans="1:18" ht="18.95" customHeight="1">
      <c r="A2" s="1" t="s">
        <v>174</v>
      </c>
      <c r="B2" s="1"/>
      <c r="P2" s="144"/>
    </row>
    <row r="3" spans="1:18" ht="18.95" customHeight="1">
      <c r="A3" s="118" t="str">
        <f>'9'!A3</f>
        <v>สำหรับงวดหกเดือนสิ้นสุดวันที่ 30 มิถุนายน พ.ศ. 2565</v>
      </c>
      <c r="B3" s="118"/>
      <c r="C3" s="119"/>
      <c r="D3" s="119"/>
      <c r="E3" s="119"/>
      <c r="F3" s="119"/>
      <c r="G3" s="119"/>
      <c r="H3" s="36"/>
      <c r="I3" s="119"/>
      <c r="J3" s="119"/>
      <c r="K3" s="119"/>
      <c r="L3" s="36"/>
      <c r="M3" s="119"/>
      <c r="N3" s="119"/>
      <c r="O3" s="119"/>
      <c r="P3" s="36"/>
      <c r="Q3" s="119"/>
      <c r="R3" s="36"/>
    </row>
    <row r="4" spans="1:18" ht="18.95" customHeight="1">
      <c r="A4" s="117"/>
      <c r="B4" s="117"/>
    </row>
    <row r="5" spans="1:18" ht="18.95" customHeight="1">
      <c r="A5" s="142"/>
      <c r="B5" s="142"/>
      <c r="C5" s="142"/>
      <c r="D5" s="284" t="s">
        <v>175</v>
      </c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</row>
    <row r="6" spans="1:18" ht="18.95" customHeight="1">
      <c r="A6" s="142"/>
      <c r="B6" s="142"/>
      <c r="C6" s="142"/>
      <c r="D6" s="143"/>
      <c r="E6" s="143"/>
      <c r="F6" s="143"/>
      <c r="G6" s="143"/>
      <c r="K6" s="143"/>
      <c r="L6" s="143"/>
      <c r="M6" s="285" t="s">
        <v>84</v>
      </c>
      <c r="N6" s="285"/>
      <c r="O6" s="285"/>
      <c r="P6" s="285"/>
      <c r="Q6" s="143"/>
      <c r="R6" s="143"/>
    </row>
    <row r="7" spans="1:18" ht="18.95" customHeight="1">
      <c r="A7" s="145"/>
      <c r="B7" s="145"/>
      <c r="C7" s="145"/>
      <c r="D7" s="144"/>
      <c r="E7" s="144"/>
      <c r="F7" s="144"/>
      <c r="G7" s="144"/>
      <c r="I7" s="5"/>
      <c r="J7" s="5"/>
      <c r="K7" s="144"/>
      <c r="L7" s="144"/>
      <c r="M7" s="285" t="s">
        <v>133</v>
      </c>
      <c r="N7" s="285"/>
      <c r="O7" s="285"/>
      <c r="P7" s="285"/>
      <c r="Q7" s="144"/>
      <c r="R7" s="144"/>
    </row>
    <row r="8" spans="1:18" ht="18.95" customHeight="1">
      <c r="A8" s="145"/>
      <c r="B8" s="145"/>
      <c r="C8" s="145"/>
      <c r="D8" s="144"/>
      <c r="E8" s="144"/>
      <c r="F8" s="144"/>
      <c r="G8" s="144"/>
      <c r="H8" s="143"/>
      <c r="I8" s="143"/>
      <c r="J8" s="144" t="s">
        <v>80</v>
      </c>
      <c r="K8" s="144"/>
      <c r="L8" s="144"/>
      <c r="M8" s="143"/>
      <c r="N8" s="143"/>
      <c r="O8" s="143"/>
      <c r="P8" s="143"/>
      <c r="Q8" s="144"/>
      <c r="R8" s="144"/>
    </row>
    <row r="9" spans="1:18" ht="18.95" customHeight="1">
      <c r="A9" s="145"/>
      <c r="B9" s="145"/>
      <c r="C9" s="145"/>
      <c r="D9" s="144"/>
      <c r="E9" s="144"/>
      <c r="F9" s="144"/>
      <c r="G9" s="144"/>
      <c r="H9" s="144" t="s">
        <v>137</v>
      </c>
      <c r="I9" s="144"/>
      <c r="J9" s="144" t="s">
        <v>138</v>
      </c>
      <c r="K9" s="144"/>
      <c r="L9" s="144"/>
      <c r="M9" s="143"/>
      <c r="N9" s="143"/>
      <c r="O9" s="143"/>
      <c r="P9" s="143"/>
      <c r="Q9" s="144"/>
      <c r="R9" s="144"/>
    </row>
    <row r="10" spans="1:18" ht="18.95" customHeight="1">
      <c r="A10" s="145"/>
      <c r="B10" s="145"/>
      <c r="C10" s="145"/>
      <c r="D10" s="144" t="s">
        <v>143</v>
      </c>
      <c r="E10" s="144"/>
      <c r="F10" s="144" t="s">
        <v>144</v>
      </c>
      <c r="G10" s="144"/>
      <c r="H10" s="144" t="s">
        <v>145</v>
      </c>
      <c r="I10" s="144"/>
      <c r="J10" s="146" t="s">
        <v>146</v>
      </c>
      <c r="K10" s="144"/>
      <c r="L10" s="144" t="s">
        <v>80</v>
      </c>
      <c r="N10" s="144" t="s">
        <v>150</v>
      </c>
      <c r="P10" s="147" t="s">
        <v>151</v>
      </c>
      <c r="Q10" s="144"/>
      <c r="R10" s="144" t="s">
        <v>142</v>
      </c>
    </row>
    <row r="11" spans="1:18" ht="18.95" customHeight="1">
      <c r="A11" s="145"/>
      <c r="B11" s="145"/>
      <c r="C11" s="145"/>
      <c r="D11" s="144" t="s">
        <v>154</v>
      </c>
      <c r="E11" s="144"/>
      <c r="F11" s="144" t="s">
        <v>155</v>
      </c>
      <c r="G11" s="144"/>
      <c r="H11" s="144" t="s">
        <v>156</v>
      </c>
      <c r="I11" s="144"/>
      <c r="J11" s="144" t="s">
        <v>157</v>
      </c>
      <c r="K11" s="144"/>
      <c r="L11" s="144" t="s">
        <v>158</v>
      </c>
      <c r="M11" s="144"/>
      <c r="N11" s="144" t="s">
        <v>161</v>
      </c>
      <c r="O11" s="144"/>
      <c r="P11" s="144" t="s">
        <v>162</v>
      </c>
      <c r="Q11" s="144"/>
      <c r="R11" s="148" t="s">
        <v>165</v>
      </c>
    </row>
    <row r="12" spans="1:18" ht="18.95" customHeight="1">
      <c r="A12" s="145"/>
      <c r="B12" s="19" t="s">
        <v>11</v>
      </c>
      <c r="C12" s="145"/>
      <c r="D12" s="149" t="s">
        <v>12</v>
      </c>
      <c r="E12" s="150"/>
      <c r="F12" s="151" t="s">
        <v>12</v>
      </c>
      <c r="G12" s="150"/>
      <c r="H12" s="149" t="s">
        <v>12</v>
      </c>
      <c r="I12" s="150"/>
      <c r="J12" s="149" t="s">
        <v>12</v>
      </c>
      <c r="K12" s="150"/>
      <c r="L12" s="149" t="s">
        <v>12</v>
      </c>
      <c r="M12" s="150"/>
      <c r="N12" s="149" t="s">
        <v>12</v>
      </c>
      <c r="O12" s="150"/>
      <c r="P12" s="149" t="s">
        <v>12</v>
      </c>
      <c r="Q12" s="150"/>
      <c r="R12" s="149" t="s">
        <v>12</v>
      </c>
    </row>
    <row r="13" spans="1:18" ht="6" customHeight="1">
      <c r="A13" s="145"/>
      <c r="B13" s="145"/>
      <c r="C13" s="145"/>
      <c r="D13" s="150"/>
      <c r="E13" s="150"/>
      <c r="F13" s="144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</row>
    <row r="14" spans="1:18" ht="18.95" customHeight="1">
      <c r="A14" s="138" t="s">
        <v>176</v>
      </c>
      <c r="B14" s="138"/>
      <c r="C14" s="139"/>
      <c r="D14" s="153">
        <v>1373152</v>
      </c>
      <c r="E14" s="153"/>
      <c r="F14" s="153">
        <v>6207179</v>
      </c>
      <c r="G14" s="153"/>
      <c r="H14" s="153">
        <v>36190</v>
      </c>
      <c r="I14" s="153"/>
      <c r="J14" s="153">
        <v>142807</v>
      </c>
      <c r="K14" s="153"/>
      <c r="L14" s="153">
        <v>4790028</v>
      </c>
      <c r="M14" s="153"/>
      <c r="N14" s="153">
        <v>-12050</v>
      </c>
      <c r="O14" s="153"/>
      <c r="P14" s="153">
        <f>SUM(N14:O14)</f>
        <v>-12050</v>
      </c>
      <c r="Q14" s="153"/>
      <c r="R14" s="140">
        <f>SUM(D14,F14,H14,J14,L14,P14)</f>
        <v>12537306</v>
      </c>
    </row>
    <row r="15" spans="1:18" ht="18.95" customHeight="1">
      <c r="A15" s="179" t="s">
        <v>167</v>
      </c>
      <c r="B15" s="179"/>
      <c r="C15" s="139"/>
      <c r="D15" s="153">
        <v>0</v>
      </c>
      <c r="E15" s="153"/>
      <c r="F15" s="153">
        <v>0</v>
      </c>
      <c r="G15" s="153"/>
      <c r="H15" s="153">
        <v>0</v>
      </c>
      <c r="I15" s="153"/>
      <c r="J15" s="153">
        <v>0</v>
      </c>
      <c r="K15" s="153"/>
      <c r="L15" s="153">
        <v>-2471612</v>
      </c>
      <c r="M15" s="153"/>
      <c r="N15" s="153">
        <v>0</v>
      </c>
      <c r="O15" s="153"/>
      <c r="P15" s="153">
        <f>SUM(N15:O15)</f>
        <v>0</v>
      </c>
      <c r="Q15" s="153"/>
      <c r="R15" s="140">
        <f>SUM(D15,F15,H15,J15,L15,P15)</f>
        <v>-2471612</v>
      </c>
    </row>
    <row r="16" spans="1:18" ht="18.95" customHeight="1">
      <c r="A16" s="152" t="s">
        <v>117</v>
      </c>
      <c r="B16" s="152"/>
      <c r="C16" s="139"/>
      <c r="D16" s="141">
        <v>0</v>
      </c>
      <c r="E16" s="140"/>
      <c r="F16" s="141">
        <v>0</v>
      </c>
      <c r="G16" s="140"/>
      <c r="H16" s="141">
        <v>0</v>
      </c>
      <c r="I16" s="140"/>
      <c r="J16" s="141">
        <v>0</v>
      </c>
      <c r="K16" s="140"/>
      <c r="L16" s="141">
        <v>3769336</v>
      </c>
      <c r="M16" s="140"/>
      <c r="N16" s="141">
        <v>5309</v>
      </c>
      <c r="O16" s="140"/>
      <c r="P16" s="155">
        <f>SUM(N16:O16)</f>
        <v>5309</v>
      </c>
      <c r="Q16" s="140"/>
      <c r="R16" s="141">
        <f>SUM(D16,F16,H16,J16,L16,P16)</f>
        <v>3774645</v>
      </c>
    </row>
    <row r="17" spans="1:18" ht="6" customHeight="1">
      <c r="A17" s="138"/>
      <c r="B17" s="138"/>
      <c r="C17" s="139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1:18" ht="18.95" customHeight="1" thickBot="1">
      <c r="A18" s="138" t="s">
        <v>171</v>
      </c>
      <c r="B18" s="138"/>
      <c r="C18" s="139"/>
      <c r="D18" s="154">
        <f>SUM(D14:D16)</f>
        <v>1373152</v>
      </c>
      <c r="E18" s="153"/>
      <c r="F18" s="154">
        <f>SUM(F14:F16)</f>
        <v>6207179</v>
      </c>
      <c r="G18" s="153"/>
      <c r="H18" s="154">
        <f>SUM(H14:H16)</f>
        <v>36190</v>
      </c>
      <c r="I18" s="153"/>
      <c r="J18" s="154">
        <f>SUM(J14:J16)</f>
        <v>142807</v>
      </c>
      <c r="K18" s="153"/>
      <c r="L18" s="154">
        <f>SUM(L14:L16)</f>
        <v>6087752</v>
      </c>
      <c r="M18" s="153"/>
      <c r="N18" s="154">
        <f>SUM(N14:N16)</f>
        <v>-6741</v>
      </c>
      <c r="O18" s="153"/>
      <c r="P18" s="154">
        <f>SUM(P14:P16)</f>
        <v>-6741</v>
      </c>
      <c r="Q18" s="153"/>
      <c r="R18" s="154">
        <f>SUM(R14:R16)</f>
        <v>13840339</v>
      </c>
    </row>
    <row r="19" spans="1:18" ht="17.25" customHeight="1" thickTop="1">
      <c r="A19" s="138"/>
      <c r="B19" s="138"/>
      <c r="C19" s="139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</row>
    <row r="20" spans="1:18" ht="18.95" customHeight="1">
      <c r="A20" s="138" t="s">
        <v>177</v>
      </c>
      <c r="B20" s="138"/>
      <c r="C20" s="139"/>
      <c r="D20" s="156">
        <v>1373152</v>
      </c>
      <c r="E20" s="153"/>
      <c r="F20" s="156">
        <v>6207179</v>
      </c>
      <c r="G20" s="153"/>
      <c r="H20" s="156">
        <v>36190</v>
      </c>
      <c r="I20" s="153"/>
      <c r="J20" s="156">
        <v>142900</v>
      </c>
      <c r="K20" s="153"/>
      <c r="L20" s="156">
        <v>6083583</v>
      </c>
      <c r="M20" s="153"/>
      <c r="N20" s="156">
        <v>-2956</v>
      </c>
      <c r="O20" s="153"/>
      <c r="P20" s="156">
        <f>SUM(M20:N20)</f>
        <v>-2956</v>
      </c>
      <c r="Q20" s="153"/>
      <c r="R20" s="157">
        <v>13840048</v>
      </c>
    </row>
    <row r="21" spans="1:18" ht="18.95" customHeight="1">
      <c r="A21" s="179" t="s">
        <v>167</v>
      </c>
      <c r="B21" s="250">
        <v>20</v>
      </c>
      <c r="C21" s="139"/>
      <c r="D21" s="156">
        <v>0</v>
      </c>
      <c r="E21" s="153"/>
      <c r="F21" s="156">
        <v>0</v>
      </c>
      <c r="G21" s="153"/>
      <c r="H21" s="156">
        <v>0</v>
      </c>
      <c r="I21" s="153"/>
      <c r="J21" s="156">
        <v>0</v>
      </c>
      <c r="K21" s="153"/>
      <c r="L21" s="156">
        <v>-2471548</v>
      </c>
      <c r="M21" s="153"/>
      <c r="N21" s="156">
        <v>0</v>
      </c>
      <c r="O21" s="153"/>
      <c r="P21" s="156">
        <f>SUM(M21:N21)</f>
        <v>0</v>
      </c>
      <c r="Q21" s="153"/>
      <c r="R21" s="157">
        <f>SUM(D21,F21,H21,J21,L21,P21)</f>
        <v>-2471548</v>
      </c>
    </row>
    <row r="22" spans="1:18" ht="18.95" customHeight="1">
      <c r="A22" s="152" t="s">
        <v>117</v>
      </c>
      <c r="B22" s="152"/>
      <c r="C22" s="139"/>
      <c r="D22" s="158">
        <v>0</v>
      </c>
      <c r="E22" s="140"/>
      <c r="F22" s="158">
        <v>0</v>
      </c>
      <c r="G22" s="140"/>
      <c r="H22" s="158">
        <v>0</v>
      </c>
      <c r="I22" s="140"/>
      <c r="J22" s="158">
        <v>0</v>
      </c>
      <c r="K22" s="140"/>
      <c r="L22" s="158">
        <f>'7-8 (6 M)'!H34+'7-8 (6 M)'!H43</f>
        <v>362591</v>
      </c>
      <c r="M22" s="140"/>
      <c r="N22" s="158">
        <v>2381</v>
      </c>
      <c r="O22" s="140"/>
      <c r="P22" s="159">
        <f>SUM(M22:N22)</f>
        <v>2381</v>
      </c>
      <c r="Q22" s="140"/>
      <c r="R22" s="158">
        <f>SUM(D22,F22,H22,J22,L22,P22)</f>
        <v>364972</v>
      </c>
    </row>
    <row r="23" spans="1:18" ht="6" customHeight="1">
      <c r="A23" s="138"/>
      <c r="B23" s="138"/>
      <c r="C23" s="139"/>
      <c r="D23" s="156"/>
      <c r="E23" s="153"/>
      <c r="F23" s="156"/>
      <c r="G23" s="153"/>
      <c r="H23" s="156"/>
      <c r="I23" s="153"/>
      <c r="J23" s="156"/>
      <c r="K23" s="153"/>
      <c r="L23" s="156"/>
      <c r="M23" s="153"/>
      <c r="N23" s="156"/>
      <c r="O23" s="153"/>
      <c r="P23" s="156"/>
      <c r="Q23" s="153"/>
      <c r="R23" s="156"/>
    </row>
    <row r="24" spans="1:18" ht="18.95" customHeight="1" thickBot="1">
      <c r="A24" s="138" t="s">
        <v>173</v>
      </c>
      <c r="B24" s="138"/>
      <c r="C24" s="139"/>
      <c r="D24" s="160">
        <f>SUM(D20:D22)</f>
        <v>1373152</v>
      </c>
      <c r="E24" s="153"/>
      <c r="F24" s="160">
        <f>SUM(F20:F22)</f>
        <v>6207179</v>
      </c>
      <c r="G24" s="153"/>
      <c r="H24" s="160">
        <f>SUM(H20:H22)</f>
        <v>36190</v>
      </c>
      <c r="I24" s="153"/>
      <c r="J24" s="160">
        <f>SUM(J20:J22)</f>
        <v>142900</v>
      </c>
      <c r="K24" s="153"/>
      <c r="L24" s="160">
        <f>SUM(L20:L22)</f>
        <v>3974626</v>
      </c>
      <c r="M24" s="153"/>
      <c r="N24" s="160">
        <f>SUM(N20:N22)</f>
        <v>-575</v>
      </c>
      <c r="O24" s="153"/>
      <c r="P24" s="160">
        <f>SUM(P20:P22)</f>
        <v>-575</v>
      </c>
      <c r="Q24" s="153"/>
      <c r="R24" s="160">
        <f>SUM(R20:R22)</f>
        <v>11733472</v>
      </c>
    </row>
    <row r="25" spans="1:18" ht="17.25" customHeight="1" thickTop="1">
      <c r="A25" s="138"/>
      <c r="B25" s="138"/>
      <c r="C25" s="139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</row>
    <row r="26" spans="1:18" ht="17.25" customHeight="1">
      <c r="A26" s="138"/>
      <c r="B26" s="138"/>
      <c r="C26" s="139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</row>
    <row r="27" spans="1:18" ht="17.25" customHeight="1">
      <c r="A27" s="138"/>
      <c r="B27" s="138"/>
      <c r="C27" s="139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</row>
    <row r="28" spans="1:18" ht="17.25" customHeight="1">
      <c r="A28" s="138"/>
      <c r="B28" s="138"/>
      <c r="C28" s="139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</row>
    <row r="29" spans="1:18" ht="17.25" customHeight="1">
      <c r="A29" s="138"/>
      <c r="B29" s="138"/>
      <c r="C29" s="139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</row>
    <row r="30" spans="1:18" ht="17.25" customHeight="1">
      <c r="A30" s="138"/>
      <c r="B30" s="138"/>
      <c r="C30" s="139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</row>
    <row r="31" spans="1:18" ht="17.25" customHeight="1">
      <c r="A31" s="138"/>
      <c r="B31" s="138"/>
      <c r="C31" s="139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</row>
    <row r="32" spans="1:18" ht="9.75" customHeight="1">
      <c r="A32" s="138"/>
      <c r="B32" s="138"/>
      <c r="C32" s="139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</row>
    <row r="33" spans="1:18" ht="18.95" customHeight="1">
      <c r="A33" s="283" t="str">
        <f>'2-4'!A53</f>
        <v>หมายเหตุประกอบข้อมูลทางการเงินเป็นส่วนหนึ่งของข้อมูลทางการเงินระหว่างกาลนี้</v>
      </c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3"/>
      <c r="P33" s="283"/>
      <c r="Q33" s="283"/>
      <c r="R33" s="283"/>
    </row>
  </sheetData>
  <mergeCells count="4">
    <mergeCell ref="D5:R5"/>
    <mergeCell ref="M6:P6"/>
    <mergeCell ref="M7:P7"/>
    <mergeCell ref="A33:R33"/>
  </mergeCells>
  <pageMargins left="0.5" right="0.5" top="0.5" bottom="0.6" header="0.49" footer="0.4"/>
  <pageSetup paperSize="9" scale="95" firstPageNumber="10" orientation="landscape" useFirstPageNumber="1" horizontalDpi="1200" verticalDpi="1200" r:id="rId1"/>
  <headerFooter>
    <oddFooter>&amp;R&amp;"Browallia New,Regular"&amp;12&amp;P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zoomScaleNormal="100" zoomScaleSheetLayoutView="100" workbookViewId="0"/>
  </sheetViews>
  <sheetFormatPr defaultColWidth="9.125" defaultRowHeight="17.25"/>
  <cols>
    <col min="1" max="1" width="1.375" style="185" customWidth="1"/>
    <col min="2" max="2" width="46.875" style="185" customWidth="1"/>
    <col min="3" max="3" width="7.625" style="227" customWidth="1"/>
    <col min="4" max="4" width="0.875" style="185" customWidth="1"/>
    <col min="5" max="5" width="12.625" style="185" customWidth="1"/>
    <col min="6" max="6" width="0.875" style="185" customWidth="1"/>
    <col min="7" max="7" width="12.625" style="185" customWidth="1"/>
    <col min="8" max="8" width="0.875" style="185" customWidth="1"/>
    <col min="9" max="9" width="12.625" style="185" customWidth="1"/>
    <col min="10" max="10" width="0.875" style="185" customWidth="1"/>
    <col min="11" max="11" width="12.625" style="185" customWidth="1"/>
    <col min="12" max="16384" width="9.125" style="185"/>
  </cols>
  <sheetData>
    <row r="1" spans="1:11" ht="18.95" customHeight="1">
      <c r="A1" s="180" t="s">
        <v>0</v>
      </c>
      <c r="B1" s="181"/>
      <c r="C1" s="182"/>
      <c r="D1" s="183"/>
      <c r="E1" s="183"/>
      <c r="F1" s="183"/>
      <c r="G1" s="183"/>
      <c r="H1" s="184"/>
      <c r="I1" s="183"/>
      <c r="J1" s="184"/>
      <c r="K1" s="183"/>
    </row>
    <row r="2" spans="1:11" ht="18.95" customHeight="1">
      <c r="A2" s="186" t="s">
        <v>178</v>
      </c>
      <c r="B2" s="181"/>
      <c r="C2" s="182"/>
      <c r="D2" s="183"/>
      <c r="E2" s="183"/>
      <c r="F2" s="183"/>
      <c r="G2" s="183"/>
      <c r="H2" s="184"/>
      <c r="I2" s="183"/>
      <c r="J2" s="184"/>
      <c r="K2" s="183"/>
    </row>
    <row r="3" spans="1:11" ht="18.95" customHeight="1">
      <c r="A3" s="187" t="s">
        <v>125</v>
      </c>
      <c r="B3" s="188"/>
      <c r="C3" s="189"/>
      <c r="D3" s="190"/>
      <c r="E3" s="190"/>
      <c r="F3" s="190"/>
      <c r="G3" s="190"/>
      <c r="H3" s="191"/>
      <c r="I3" s="190"/>
      <c r="J3" s="191"/>
      <c r="K3" s="190"/>
    </row>
    <row r="4" spans="1:11" s="193" customFormat="1" ht="15.75" customHeight="1">
      <c r="A4" s="192"/>
      <c r="C4" s="194"/>
      <c r="D4" s="195"/>
      <c r="E4" s="195"/>
      <c r="F4" s="195"/>
      <c r="G4" s="195"/>
      <c r="H4" s="195"/>
      <c r="I4" s="195"/>
      <c r="K4" s="195"/>
    </row>
    <row r="5" spans="1:11" s="193" customFormat="1" ht="18.95" customHeight="1">
      <c r="A5" s="196"/>
      <c r="B5" s="197"/>
      <c r="C5" s="198"/>
      <c r="D5" s="197"/>
      <c r="E5" s="286" t="s">
        <v>3</v>
      </c>
      <c r="F5" s="286"/>
      <c r="G5" s="286"/>
      <c r="I5" s="287" t="s">
        <v>4</v>
      </c>
      <c r="J5" s="287"/>
      <c r="K5" s="287"/>
    </row>
    <row r="6" spans="1:11" s="193" customFormat="1" ht="18.95" customHeight="1">
      <c r="A6" s="196"/>
      <c r="B6" s="197"/>
      <c r="C6" s="198"/>
      <c r="D6" s="197"/>
      <c r="E6" s="199" t="s">
        <v>5</v>
      </c>
      <c r="F6" s="200"/>
      <c r="G6" s="199" t="s">
        <v>5</v>
      </c>
      <c r="H6" s="201"/>
      <c r="I6" s="199" t="s">
        <v>5</v>
      </c>
      <c r="J6" s="200"/>
      <c r="K6" s="199" t="s">
        <v>5</v>
      </c>
    </row>
    <row r="7" spans="1:11" s="193" customFormat="1" ht="18.95" customHeight="1">
      <c r="A7" s="196"/>
      <c r="B7" s="197"/>
      <c r="C7" s="198"/>
      <c r="D7" s="197"/>
      <c r="E7" s="199" t="s">
        <v>7</v>
      </c>
      <c r="F7" s="199"/>
      <c r="G7" s="199" t="s">
        <v>7</v>
      </c>
      <c r="H7" s="202"/>
      <c r="I7" s="199" t="s">
        <v>7</v>
      </c>
      <c r="J7" s="199"/>
      <c r="K7" s="199" t="s">
        <v>7</v>
      </c>
    </row>
    <row r="8" spans="1:11" s="193" customFormat="1" ht="18.95" customHeight="1">
      <c r="A8" s="196"/>
      <c r="B8" s="197"/>
      <c r="C8" s="203"/>
      <c r="D8" s="204"/>
      <c r="E8" s="205" t="s">
        <v>9</v>
      </c>
      <c r="F8" s="205"/>
      <c r="G8" s="205" t="s">
        <v>10</v>
      </c>
      <c r="H8" s="184"/>
      <c r="I8" s="205" t="s">
        <v>9</v>
      </c>
      <c r="J8" s="204"/>
      <c r="K8" s="205" t="s">
        <v>10</v>
      </c>
    </row>
    <row r="9" spans="1:11" s="193" customFormat="1" ht="18.95" customHeight="1">
      <c r="A9" s="206"/>
      <c r="B9" s="206"/>
      <c r="C9" s="207" t="s">
        <v>11</v>
      </c>
      <c r="D9" s="208"/>
      <c r="E9" s="209" t="s">
        <v>12</v>
      </c>
      <c r="F9" s="208"/>
      <c r="G9" s="209" t="s">
        <v>12</v>
      </c>
      <c r="H9" s="210"/>
      <c r="I9" s="209" t="s">
        <v>12</v>
      </c>
      <c r="J9" s="210"/>
      <c r="K9" s="209" t="s">
        <v>12</v>
      </c>
    </row>
    <row r="10" spans="1:11" s="193" customFormat="1" ht="18.95" customHeight="1">
      <c r="A10" s="211" t="s">
        <v>179</v>
      </c>
      <c r="B10" s="192"/>
      <c r="C10" s="194"/>
      <c r="D10" s="195"/>
      <c r="E10" s="212"/>
      <c r="F10" s="195"/>
      <c r="G10" s="195"/>
      <c r="I10" s="212"/>
      <c r="K10" s="195"/>
    </row>
    <row r="11" spans="1:11" s="193" customFormat="1" ht="18.95" customHeight="1">
      <c r="A11" s="192" t="s">
        <v>104</v>
      </c>
      <c r="C11" s="194"/>
      <c r="D11" s="195"/>
      <c r="E11" s="212">
        <v>2766886</v>
      </c>
      <c r="F11" s="195"/>
      <c r="G11" s="195">
        <v>3349843</v>
      </c>
      <c r="H11" s="195"/>
      <c r="I11" s="212">
        <f>'7-8 (6 M)'!H31</f>
        <v>360643</v>
      </c>
      <c r="K11" s="195">
        <v>3877041</v>
      </c>
    </row>
    <row r="12" spans="1:11" s="193" customFormat="1" ht="18.95" customHeight="1">
      <c r="A12" s="213" t="s">
        <v>180</v>
      </c>
      <c r="C12" s="194"/>
      <c r="D12" s="195"/>
      <c r="E12" s="212"/>
      <c r="F12" s="195"/>
      <c r="G12" s="195"/>
      <c r="H12" s="195"/>
      <c r="I12" s="212"/>
      <c r="K12" s="195"/>
    </row>
    <row r="13" spans="1:11" s="193" customFormat="1" ht="18.95" customHeight="1">
      <c r="A13" s="192"/>
      <c r="B13" s="193" t="s">
        <v>181</v>
      </c>
      <c r="C13" s="194"/>
      <c r="D13" s="195"/>
      <c r="E13" s="212">
        <v>0</v>
      </c>
      <c r="F13" s="195"/>
      <c r="G13" s="195">
        <v>-31078</v>
      </c>
      <c r="H13" s="195"/>
      <c r="I13" s="212">
        <v>0</v>
      </c>
      <c r="K13" s="195">
        <v>0</v>
      </c>
    </row>
    <row r="14" spans="1:11" s="193" customFormat="1" ht="18.95" customHeight="1">
      <c r="A14" s="192"/>
      <c r="B14" s="193" t="s">
        <v>182</v>
      </c>
      <c r="C14" s="194"/>
      <c r="D14" s="195"/>
      <c r="E14" s="212">
        <v>0</v>
      </c>
      <c r="F14" s="195"/>
      <c r="G14" s="195">
        <v>0</v>
      </c>
      <c r="H14" s="195"/>
      <c r="I14" s="212">
        <v>0</v>
      </c>
      <c r="K14" s="195">
        <v>-271811</v>
      </c>
    </row>
    <row r="15" spans="1:11" s="193" customFormat="1" ht="18.95" customHeight="1">
      <c r="A15" s="192"/>
      <c r="B15" s="193" t="s">
        <v>183</v>
      </c>
      <c r="C15" s="194">
        <v>10</v>
      </c>
      <c r="D15" s="195"/>
      <c r="E15" s="212">
        <v>17279</v>
      </c>
      <c r="F15" s="195"/>
      <c r="G15" s="195">
        <v>-22486</v>
      </c>
      <c r="H15" s="195"/>
      <c r="I15" s="212">
        <v>-7</v>
      </c>
      <c r="K15" s="195">
        <v>-9</v>
      </c>
    </row>
    <row r="16" spans="1:11" s="193" customFormat="1" ht="18.95" customHeight="1">
      <c r="A16" s="192"/>
      <c r="B16" s="193" t="s">
        <v>184</v>
      </c>
      <c r="C16" s="194"/>
      <c r="D16" s="195"/>
      <c r="E16" s="212">
        <v>0</v>
      </c>
      <c r="F16" s="195"/>
      <c r="G16" s="195">
        <v>-223507</v>
      </c>
      <c r="H16" s="195"/>
      <c r="I16" s="212">
        <v>0</v>
      </c>
      <c r="K16" s="195">
        <v>-263320</v>
      </c>
    </row>
    <row r="17" spans="1:11" s="193" customFormat="1" ht="18.95" customHeight="1">
      <c r="A17" s="192"/>
      <c r="B17" s="193" t="s">
        <v>185</v>
      </c>
      <c r="C17" s="194"/>
      <c r="D17" s="195"/>
      <c r="E17" s="212">
        <v>0</v>
      </c>
      <c r="F17" s="195"/>
      <c r="G17" s="195">
        <v>-7391</v>
      </c>
      <c r="H17" s="195"/>
      <c r="I17" s="212">
        <v>0</v>
      </c>
      <c r="K17" s="195">
        <v>0</v>
      </c>
    </row>
    <row r="18" spans="1:11" s="193" customFormat="1" ht="18.95" customHeight="1">
      <c r="A18" s="192"/>
      <c r="B18" s="193" t="s">
        <v>186</v>
      </c>
      <c r="C18" s="194"/>
      <c r="D18" s="195"/>
      <c r="E18" s="212">
        <v>-9005</v>
      </c>
      <c r="F18" s="195"/>
      <c r="G18" s="195">
        <v>-4218</v>
      </c>
      <c r="H18" s="195"/>
      <c r="I18" s="212">
        <v>0</v>
      </c>
      <c r="K18" s="195">
        <v>0</v>
      </c>
    </row>
    <row r="19" spans="1:11" s="193" customFormat="1" ht="18.95" customHeight="1">
      <c r="A19" s="192"/>
      <c r="B19" s="193" t="s">
        <v>187</v>
      </c>
      <c r="C19" s="194"/>
      <c r="D19" s="195"/>
      <c r="E19" s="212">
        <v>402709</v>
      </c>
      <c r="F19" s="195"/>
      <c r="G19" s="195">
        <v>431528</v>
      </c>
      <c r="H19" s="195"/>
      <c r="I19" s="212">
        <v>1478</v>
      </c>
      <c r="K19" s="195">
        <v>1828</v>
      </c>
    </row>
    <row r="20" spans="1:11" s="193" customFormat="1" ht="18.95" customHeight="1">
      <c r="A20" s="192"/>
      <c r="B20" s="193" t="s">
        <v>188</v>
      </c>
      <c r="C20" s="194">
        <v>16</v>
      </c>
      <c r="D20" s="195"/>
      <c r="E20" s="212">
        <v>10876</v>
      </c>
      <c r="F20" s="195"/>
      <c r="G20" s="195">
        <v>12717</v>
      </c>
      <c r="H20" s="195"/>
      <c r="I20" s="212">
        <v>10876</v>
      </c>
      <c r="K20" s="195">
        <v>12717</v>
      </c>
    </row>
    <row r="21" spans="1:11" s="193" customFormat="1" ht="18.95" customHeight="1">
      <c r="A21" s="192"/>
      <c r="B21" s="193" t="s">
        <v>189</v>
      </c>
      <c r="C21" s="194" t="s">
        <v>190</v>
      </c>
      <c r="D21" s="195"/>
      <c r="E21" s="212">
        <v>0</v>
      </c>
      <c r="F21" s="195"/>
      <c r="G21" s="195">
        <v>0</v>
      </c>
      <c r="H21" s="195"/>
      <c r="I21" s="212">
        <v>25878</v>
      </c>
      <c r="K21" s="195">
        <v>0</v>
      </c>
    </row>
    <row r="22" spans="1:11" s="193" customFormat="1" ht="18.95" customHeight="1">
      <c r="A22" s="192"/>
      <c r="B22" s="193" t="s">
        <v>191</v>
      </c>
      <c r="C22" s="194"/>
      <c r="D22" s="195"/>
      <c r="E22" s="212">
        <v>0</v>
      </c>
      <c r="F22" s="195"/>
      <c r="G22" s="195">
        <v>-10</v>
      </c>
      <c r="H22" s="195"/>
      <c r="I22" s="212">
        <v>0</v>
      </c>
      <c r="K22" s="195">
        <v>0</v>
      </c>
    </row>
    <row r="23" spans="1:11" s="193" customFormat="1" ht="18.95" customHeight="1">
      <c r="A23" s="192"/>
      <c r="B23" s="193" t="s">
        <v>192</v>
      </c>
      <c r="C23" s="194"/>
      <c r="D23" s="195"/>
      <c r="E23" s="212">
        <v>1489</v>
      </c>
      <c r="F23" s="195"/>
      <c r="G23" s="195">
        <v>2046</v>
      </c>
      <c r="H23" s="195"/>
      <c r="I23" s="212">
        <v>0</v>
      </c>
      <c r="K23" s="195">
        <v>0</v>
      </c>
    </row>
    <row r="24" spans="1:11" s="193" customFormat="1" ht="18.95" customHeight="1">
      <c r="A24" s="192"/>
      <c r="B24" s="193" t="s">
        <v>193</v>
      </c>
      <c r="C24" s="194"/>
      <c r="D24" s="195"/>
      <c r="E24" s="212">
        <v>-4152</v>
      </c>
      <c r="F24" s="195"/>
      <c r="G24" s="195">
        <v>-10751</v>
      </c>
      <c r="H24" s="195"/>
      <c r="I24" s="212">
        <v>0</v>
      </c>
      <c r="K24" s="195">
        <v>0</v>
      </c>
    </row>
    <row r="25" spans="1:11" s="193" customFormat="1" ht="18.95" customHeight="1">
      <c r="A25" s="192"/>
      <c r="B25" s="193" t="s">
        <v>194</v>
      </c>
      <c r="C25" s="194"/>
      <c r="D25" s="195"/>
      <c r="E25" s="212">
        <v>-1041</v>
      </c>
      <c r="F25" s="195"/>
      <c r="G25" s="195">
        <v>-1318</v>
      </c>
      <c r="H25" s="195"/>
      <c r="I25" s="212">
        <v>0</v>
      </c>
      <c r="K25" s="195">
        <v>0</v>
      </c>
    </row>
    <row r="26" spans="1:11" s="193" customFormat="1" ht="18.95" customHeight="1">
      <c r="A26" s="192"/>
      <c r="B26" s="192" t="s">
        <v>195</v>
      </c>
      <c r="C26" s="214"/>
      <c r="E26" s="212">
        <v>-12674</v>
      </c>
      <c r="G26" s="195">
        <v>20985</v>
      </c>
      <c r="I26" s="212">
        <v>0</v>
      </c>
      <c r="K26" s="195">
        <v>0</v>
      </c>
    </row>
    <row r="27" spans="1:11" s="193" customFormat="1" ht="18.95" customHeight="1">
      <c r="A27" s="192"/>
      <c r="B27" s="192" t="s">
        <v>196</v>
      </c>
      <c r="C27" s="214"/>
      <c r="E27" s="212">
        <v>75567</v>
      </c>
      <c r="G27" s="195">
        <v>14471</v>
      </c>
      <c r="I27" s="212">
        <v>0</v>
      </c>
      <c r="K27" s="195">
        <v>0</v>
      </c>
    </row>
    <row r="28" spans="1:11" s="193" customFormat="1" ht="18.95" customHeight="1">
      <c r="A28" s="192"/>
      <c r="B28" s="193" t="s">
        <v>197</v>
      </c>
      <c r="C28" s="194"/>
      <c r="D28" s="195"/>
      <c r="E28" s="212">
        <v>50873</v>
      </c>
      <c r="F28" s="195"/>
      <c r="G28" s="195">
        <v>-222098</v>
      </c>
      <c r="H28" s="195"/>
      <c r="I28" s="212">
        <v>0</v>
      </c>
      <c r="K28" s="195">
        <v>0</v>
      </c>
    </row>
    <row r="29" spans="1:11" s="193" customFormat="1" ht="18.95" customHeight="1">
      <c r="B29" s="192" t="s">
        <v>63</v>
      </c>
      <c r="C29" s="194"/>
      <c r="D29" s="195"/>
      <c r="E29" s="212">
        <v>7908</v>
      </c>
      <c r="F29" s="195"/>
      <c r="G29" s="195">
        <v>8647</v>
      </c>
      <c r="H29" s="195"/>
      <c r="I29" s="212">
        <v>3372</v>
      </c>
      <c r="K29" s="195">
        <v>1938</v>
      </c>
    </row>
    <row r="30" spans="1:11" s="193" customFormat="1" ht="18.95" customHeight="1">
      <c r="B30" s="215" t="s">
        <v>198</v>
      </c>
      <c r="C30" s="194"/>
      <c r="D30" s="195"/>
      <c r="E30" s="212">
        <v>1840</v>
      </c>
      <c r="F30" s="195"/>
      <c r="G30" s="195">
        <v>2545</v>
      </c>
      <c r="H30" s="195"/>
      <c r="I30" s="212">
        <v>10</v>
      </c>
      <c r="K30" s="195">
        <v>9</v>
      </c>
    </row>
    <row r="31" spans="1:11" s="193" customFormat="1" ht="18.95" customHeight="1">
      <c r="B31" s="215" t="s">
        <v>93</v>
      </c>
      <c r="C31" s="194"/>
      <c r="D31" s="195"/>
      <c r="E31" s="212">
        <v>-16</v>
      </c>
      <c r="F31" s="195"/>
      <c r="G31" s="195">
        <v>-554</v>
      </c>
      <c r="H31" s="195"/>
      <c r="I31" s="212">
        <v>-369038</v>
      </c>
      <c r="K31" s="195">
        <v>-3340996</v>
      </c>
    </row>
    <row r="32" spans="1:11" s="193" customFormat="1" ht="18.95" customHeight="1">
      <c r="B32" s="192" t="s">
        <v>92</v>
      </c>
      <c r="C32" s="194"/>
      <c r="D32" s="195"/>
      <c r="E32" s="212">
        <v>-3643437</v>
      </c>
      <c r="F32" s="195"/>
      <c r="G32" s="195">
        <v>-3540826</v>
      </c>
      <c r="H32" s="195"/>
      <c r="I32" s="212">
        <v>-358133</v>
      </c>
      <c r="K32" s="195">
        <v>-382810</v>
      </c>
    </row>
    <row r="33" spans="1:11" s="193" customFormat="1" ht="18.95" customHeight="1">
      <c r="B33" s="192" t="s">
        <v>199</v>
      </c>
      <c r="C33" s="194"/>
      <c r="D33" s="195"/>
      <c r="E33" s="212">
        <v>336291</v>
      </c>
      <c r="F33" s="195"/>
      <c r="G33" s="195">
        <v>412916</v>
      </c>
      <c r="H33" s="195"/>
      <c r="I33" s="212">
        <v>283832</v>
      </c>
      <c r="K33" s="195">
        <v>324992</v>
      </c>
    </row>
    <row r="34" spans="1:11" s="193" customFormat="1" ht="18.95" customHeight="1">
      <c r="A34" s="211" t="s">
        <v>200</v>
      </c>
      <c r="B34" s="192"/>
      <c r="C34" s="214"/>
      <c r="D34" s="195"/>
      <c r="E34" s="216"/>
      <c r="F34" s="195"/>
      <c r="H34" s="195"/>
      <c r="I34" s="216"/>
    </row>
    <row r="35" spans="1:11" s="193" customFormat="1" ht="18.95" customHeight="1">
      <c r="B35" s="192" t="s">
        <v>201</v>
      </c>
      <c r="C35" s="217"/>
      <c r="D35" s="218"/>
      <c r="E35" s="251">
        <v>-6905179</v>
      </c>
      <c r="F35" s="218"/>
      <c r="G35" s="218">
        <v>-347070</v>
      </c>
      <c r="H35" s="218"/>
      <c r="I35" s="251">
        <v>0</v>
      </c>
      <c r="K35" s="218">
        <v>0</v>
      </c>
    </row>
    <row r="36" spans="1:11" s="193" customFormat="1" ht="18.95" customHeight="1">
      <c r="B36" s="192" t="s">
        <v>24</v>
      </c>
      <c r="C36" s="217"/>
      <c r="D36" s="218"/>
      <c r="E36" s="251">
        <v>-381851</v>
      </c>
      <c r="F36" s="218"/>
      <c r="G36" s="218">
        <v>-124018</v>
      </c>
      <c r="H36" s="218"/>
      <c r="I36" s="251">
        <v>-2579</v>
      </c>
      <c r="K36" s="218">
        <v>-741</v>
      </c>
    </row>
    <row r="37" spans="1:11" s="193" customFormat="1" ht="18.95" customHeight="1">
      <c r="B37" s="192" t="s">
        <v>23</v>
      </c>
      <c r="C37" s="217"/>
      <c r="D37" s="218"/>
      <c r="E37" s="251">
        <v>-800000</v>
      </c>
      <c r="F37" s="218"/>
      <c r="G37" s="218">
        <v>1150000</v>
      </c>
      <c r="H37" s="218"/>
      <c r="I37" s="251">
        <v>0</v>
      </c>
      <c r="K37" s="218">
        <v>0</v>
      </c>
    </row>
    <row r="38" spans="1:11" s="193" customFormat="1" ht="18.95" customHeight="1">
      <c r="B38" s="192" t="s">
        <v>25</v>
      </c>
      <c r="C38" s="217"/>
      <c r="D38" s="218"/>
      <c r="E38" s="251">
        <v>-12126</v>
      </c>
      <c r="F38" s="218"/>
      <c r="G38" s="218">
        <v>-297587</v>
      </c>
      <c r="H38" s="218"/>
      <c r="I38" s="251">
        <v>0</v>
      </c>
      <c r="K38" s="218">
        <v>0</v>
      </c>
    </row>
    <row r="39" spans="1:11" s="193" customFormat="1" ht="18.95" customHeight="1">
      <c r="B39" s="192" t="s">
        <v>26</v>
      </c>
      <c r="C39" s="217"/>
      <c r="D39" s="218"/>
      <c r="E39" s="251">
        <v>-255097</v>
      </c>
      <c r="F39" s="218"/>
      <c r="G39" s="218">
        <v>-35433</v>
      </c>
      <c r="H39" s="218"/>
      <c r="I39" s="251">
        <v>-162</v>
      </c>
      <c r="K39" s="218">
        <v>0</v>
      </c>
    </row>
    <row r="40" spans="1:11" s="193" customFormat="1" ht="18.95" customHeight="1">
      <c r="B40" s="192" t="s">
        <v>39</v>
      </c>
      <c r="C40" s="217"/>
      <c r="D40" s="218"/>
      <c r="E40" s="251">
        <v>7542</v>
      </c>
      <c r="F40" s="218"/>
      <c r="G40" s="218">
        <v>5428</v>
      </c>
      <c r="H40" s="218"/>
      <c r="I40" s="251">
        <v>0</v>
      </c>
      <c r="K40" s="218">
        <v>0</v>
      </c>
    </row>
    <row r="41" spans="1:11" s="193" customFormat="1" ht="18.95" customHeight="1">
      <c r="B41" s="192" t="s">
        <v>46</v>
      </c>
      <c r="C41" s="217"/>
      <c r="D41" s="218"/>
      <c r="E41" s="251">
        <v>-107810</v>
      </c>
      <c r="F41" s="218"/>
      <c r="G41" s="218">
        <v>-3062267</v>
      </c>
      <c r="H41" s="218"/>
      <c r="I41" s="251">
        <v>0</v>
      </c>
      <c r="K41" s="218">
        <v>0</v>
      </c>
    </row>
    <row r="42" spans="1:11" s="193" customFormat="1" ht="18.95" customHeight="1">
      <c r="B42" s="192" t="s">
        <v>52</v>
      </c>
      <c r="C42" s="217"/>
      <c r="D42" s="218"/>
      <c r="E42" s="251">
        <v>-528371</v>
      </c>
      <c r="F42" s="218"/>
      <c r="G42" s="218">
        <v>193912</v>
      </c>
      <c r="H42" s="218"/>
      <c r="I42" s="251">
        <v>30908</v>
      </c>
      <c r="K42" s="218">
        <v>3155</v>
      </c>
    </row>
    <row r="43" spans="1:11" s="193" customFormat="1" ht="18.95" customHeight="1">
      <c r="B43" s="192" t="s">
        <v>55</v>
      </c>
      <c r="C43" s="217"/>
      <c r="D43" s="218"/>
      <c r="E43" s="252">
        <v>10007</v>
      </c>
      <c r="F43" s="218"/>
      <c r="G43" s="220">
        <v>57074</v>
      </c>
      <c r="H43" s="218"/>
      <c r="I43" s="252">
        <v>-71</v>
      </c>
      <c r="K43" s="220">
        <v>730</v>
      </c>
    </row>
    <row r="44" spans="1:11" s="193" customFormat="1" ht="6" customHeight="1">
      <c r="A44" s="192"/>
      <c r="B44" s="192"/>
      <c r="C44" s="217"/>
      <c r="D44" s="218"/>
      <c r="E44" s="219"/>
      <c r="F44" s="218"/>
      <c r="G44" s="218"/>
      <c r="H44" s="218"/>
      <c r="I44" s="219"/>
      <c r="K44" s="218"/>
    </row>
    <row r="45" spans="1:11" s="193" customFormat="1" ht="18.95" customHeight="1">
      <c r="A45" s="193" t="s">
        <v>202</v>
      </c>
      <c r="B45" s="192"/>
      <c r="C45" s="217"/>
      <c r="D45" s="218"/>
      <c r="E45" s="251">
        <f>SUM(E11:E43)</f>
        <v>-8971492</v>
      </c>
      <c r="F45" s="218"/>
      <c r="G45" s="218">
        <f>SUM(G11:G43)</f>
        <v>-2268500</v>
      </c>
      <c r="H45" s="218"/>
      <c r="I45" s="251">
        <f>SUM(I11:I43)</f>
        <v>-12993</v>
      </c>
      <c r="K45" s="218">
        <f>SUM(K11:K43)</f>
        <v>-37277</v>
      </c>
    </row>
    <row r="46" spans="1:11" s="193" customFormat="1" ht="18.95" customHeight="1">
      <c r="A46" s="211"/>
      <c r="B46" s="192" t="s">
        <v>203</v>
      </c>
      <c r="C46" s="194"/>
      <c r="D46" s="195"/>
      <c r="E46" s="212">
        <v>3346181</v>
      </c>
      <c r="F46" s="195"/>
      <c r="G46" s="195">
        <v>3511633</v>
      </c>
      <c r="H46" s="195"/>
      <c r="I46" s="212">
        <v>443839</v>
      </c>
      <c r="K46" s="195">
        <v>383606</v>
      </c>
    </row>
    <row r="47" spans="1:11" s="193" customFormat="1" ht="18.95" customHeight="1">
      <c r="A47" s="211"/>
      <c r="B47" s="192" t="s">
        <v>199</v>
      </c>
      <c r="C47" s="194"/>
      <c r="D47" s="195"/>
      <c r="E47" s="212">
        <v>-324855</v>
      </c>
      <c r="F47" s="195"/>
      <c r="G47" s="195">
        <v>-388599</v>
      </c>
      <c r="H47" s="218"/>
      <c r="I47" s="212">
        <v>-292306</v>
      </c>
      <c r="K47" s="195">
        <v>-324315</v>
      </c>
    </row>
    <row r="48" spans="1:11" s="193" customFormat="1" ht="18.95" customHeight="1">
      <c r="A48" s="192"/>
      <c r="B48" s="192" t="s">
        <v>204</v>
      </c>
      <c r="C48" s="217"/>
      <c r="D48" s="218"/>
      <c r="E48" s="253">
        <v>-692073</v>
      </c>
      <c r="F48" s="222"/>
      <c r="G48" s="223">
        <v>-437032</v>
      </c>
      <c r="H48" s="222"/>
      <c r="I48" s="253">
        <v>-4160</v>
      </c>
      <c r="J48" s="224"/>
      <c r="K48" s="223">
        <v>-3684</v>
      </c>
    </row>
    <row r="49" spans="1:14" s="193" customFormat="1" ht="6" customHeight="1">
      <c r="B49" s="192"/>
      <c r="C49" s="194"/>
      <c r="D49" s="195"/>
      <c r="E49" s="212"/>
      <c r="F49" s="195"/>
      <c r="G49" s="195"/>
      <c r="H49" s="195"/>
      <c r="I49" s="212"/>
      <c r="K49" s="195"/>
    </row>
    <row r="50" spans="1:14" s="193" customFormat="1" ht="18.95" customHeight="1">
      <c r="A50" s="211" t="s">
        <v>205</v>
      </c>
      <c r="C50" s="194"/>
      <c r="D50" s="195"/>
      <c r="E50" s="221">
        <f>SUM(E45:E48)</f>
        <v>-6642239</v>
      </c>
      <c r="F50" s="195"/>
      <c r="G50" s="223">
        <f>SUM(G45:G48)</f>
        <v>417502</v>
      </c>
      <c r="H50" s="195"/>
      <c r="I50" s="221">
        <f>SUM(I45:I48)</f>
        <v>134380</v>
      </c>
      <c r="K50" s="223">
        <f>SUM(K45:K48)</f>
        <v>18330</v>
      </c>
    </row>
    <row r="51" spans="1:14" s="193" customFormat="1" ht="18.95" customHeight="1">
      <c r="A51" s="211"/>
      <c r="C51" s="268"/>
      <c r="D51" s="269"/>
      <c r="E51" s="222"/>
      <c r="F51" s="269"/>
      <c r="G51" s="222"/>
      <c r="H51" s="269"/>
      <c r="I51" s="222"/>
      <c r="J51" s="270"/>
      <c r="K51" s="222"/>
      <c r="L51" s="270"/>
      <c r="M51" s="270"/>
      <c r="N51" s="270"/>
    </row>
    <row r="52" spans="1:14" s="193" customFormat="1" ht="10.5" customHeight="1">
      <c r="A52" s="211"/>
      <c r="C52" s="268"/>
      <c r="D52" s="269"/>
      <c r="E52" s="222"/>
      <c r="F52" s="269"/>
      <c r="G52" s="222"/>
      <c r="H52" s="269"/>
      <c r="I52" s="222"/>
      <c r="J52" s="270"/>
      <c r="K52" s="222"/>
      <c r="L52" s="270"/>
      <c r="M52" s="270"/>
      <c r="N52" s="270"/>
    </row>
    <row r="53" spans="1:14" ht="21.95" customHeight="1">
      <c r="A53" s="225" t="s">
        <v>42</v>
      </c>
      <c r="B53" s="191"/>
      <c r="C53" s="271"/>
      <c r="D53" s="272"/>
      <c r="E53" s="272"/>
      <c r="F53" s="272"/>
      <c r="G53" s="272"/>
      <c r="H53" s="273"/>
      <c r="I53" s="272"/>
      <c r="J53" s="273"/>
      <c r="K53" s="272"/>
      <c r="L53" s="274"/>
      <c r="M53" s="274"/>
      <c r="N53" s="274"/>
    </row>
    <row r="54" spans="1:14" ht="18.95" customHeight="1">
      <c r="A54" s="226" t="s">
        <v>0</v>
      </c>
      <c r="B54" s="181"/>
      <c r="C54" s="275"/>
      <c r="D54" s="276"/>
      <c r="E54" s="276"/>
      <c r="F54" s="276"/>
      <c r="G54" s="276"/>
      <c r="H54" s="277"/>
      <c r="I54" s="276"/>
      <c r="J54" s="277"/>
      <c r="K54" s="276"/>
      <c r="L54" s="274"/>
      <c r="M54" s="274"/>
      <c r="N54" s="274"/>
    </row>
    <row r="55" spans="1:14" ht="18.95" customHeight="1">
      <c r="A55" s="186" t="s">
        <v>206</v>
      </c>
      <c r="B55" s="181"/>
      <c r="C55" s="182"/>
      <c r="D55" s="183"/>
      <c r="E55" s="183"/>
      <c r="F55" s="183"/>
      <c r="G55" s="183"/>
      <c r="H55" s="184"/>
      <c r="I55" s="183"/>
      <c r="J55" s="184"/>
      <c r="K55" s="183"/>
    </row>
    <row r="56" spans="1:14" ht="18.95" customHeight="1">
      <c r="A56" s="187" t="str">
        <f>A3</f>
        <v>สำหรับงวดหกเดือนสิ้นสุดวันที่ 30 มิถุนายน พ.ศ. 2565</v>
      </c>
      <c r="B56" s="188"/>
      <c r="C56" s="189"/>
      <c r="D56" s="190"/>
      <c r="E56" s="190"/>
      <c r="F56" s="190"/>
      <c r="G56" s="190"/>
      <c r="H56" s="191"/>
      <c r="I56" s="190"/>
      <c r="J56" s="191"/>
      <c r="K56" s="190"/>
    </row>
    <row r="57" spans="1:14" ht="13.5" customHeight="1">
      <c r="A57" s="186"/>
      <c r="B57" s="181"/>
      <c r="C57" s="182"/>
      <c r="D57" s="183"/>
      <c r="E57" s="183"/>
      <c r="F57" s="183"/>
      <c r="G57" s="183"/>
      <c r="H57" s="184"/>
      <c r="I57" s="183"/>
      <c r="J57" s="184"/>
      <c r="K57" s="183"/>
    </row>
    <row r="58" spans="1:14" ht="18.95" customHeight="1">
      <c r="A58" s="186"/>
      <c r="B58" s="181"/>
      <c r="D58" s="181"/>
      <c r="E58" s="286" t="s">
        <v>3</v>
      </c>
      <c r="F58" s="286"/>
      <c r="G58" s="286"/>
      <c r="H58" s="184"/>
      <c r="I58" s="288" t="s">
        <v>4</v>
      </c>
      <c r="J58" s="288"/>
      <c r="K58" s="288"/>
    </row>
    <row r="59" spans="1:14" ht="18.95" customHeight="1">
      <c r="A59" s="186"/>
      <c r="B59" s="181"/>
      <c r="D59" s="181"/>
      <c r="E59" s="199" t="s">
        <v>5</v>
      </c>
      <c r="F59" s="200"/>
      <c r="G59" s="199" t="s">
        <v>5</v>
      </c>
      <c r="H59" s="201"/>
      <c r="I59" s="199" t="s">
        <v>5</v>
      </c>
      <c r="J59" s="200"/>
      <c r="K59" s="199" t="s">
        <v>5</v>
      </c>
    </row>
    <row r="60" spans="1:14" ht="18.95" customHeight="1">
      <c r="A60" s="186"/>
      <c r="B60" s="181"/>
      <c r="D60" s="181"/>
      <c r="E60" s="199" t="s">
        <v>7</v>
      </c>
      <c r="F60" s="199"/>
      <c r="G60" s="199" t="s">
        <v>7</v>
      </c>
      <c r="H60" s="202"/>
      <c r="I60" s="199" t="s">
        <v>7</v>
      </c>
      <c r="J60" s="199"/>
      <c r="K60" s="199" t="s">
        <v>7</v>
      </c>
    </row>
    <row r="61" spans="1:14" ht="18.95" customHeight="1">
      <c r="A61" s="228"/>
      <c r="B61" s="228"/>
      <c r="C61" s="229"/>
      <c r="D61" s="205"/>
      <c r="E61" s="205" t="s">
        <v>9</v>
      </c>
      <c r="F61" s="205"/>
      <c r="G61" s="205" t="s">
        <v>10</v>
      </c>
      <c r="H61" s="184"/>
      <c r="I61" s="205" t="s">
        <v>9</v>
      </c>
      <c r="J61" s="205"/>
      <c r="K61" s="205" t="s">
        <v>10</v>
      </c>
    </row>
    <row r="62" spans="1:14" ht="18.95" customHeight="1">
      <c r="A62" s="230"/>
      <c r="B62" s="230"/>
      <c r="C62" s="231" t="s">
        <v>11</v>
      </c>
      <c r="D62" s="232"/>
      <c r="E62" s="233" t="s">
        <v>12</v>
      </c>
      <c r="F62" s="232"/>
      <c r="G62" s="233" t="s">
        <v>12</v>
      </c>
      <c r="H62" s="234"/>
      <c r="I62" s="233" t="s">
        <v>12</v>
      </c>
      <c r="J62" s="234"/>
      <c r="K62" s="233" t="s">
        <v>12</v>
      </c>
    </row>
    <row r="63" spans="1:14" ht="18.95" customHeight="1">
      <c r="A63" s="235" t="s">
        <v>207</v>
      </c>
      <c r="B63" s="236"/>
      <c r="C63" s="182"/>
      <c r="D63" s="183"/>
      <c r="E63" s="237"/>
      <c r="F63" s="183"/>
      <c r="G63" s="183"/>
      <c r="H63" s="184"/>
      <c r="I63" s="237"/>
      <c r="J63" s="184"/>
      <c r="K63" s="183"/>
    </row>
    <row r="64" spans="1:14" ht="18.95" customHeight="1">
      <c r="A64" s="236" t="s">
        <v>208</v>
      </c>
      <c r="B64" s="236"/>
      <c r="C64" s="182"/>
      <c r="D64" s="183"/>
      <c r="E64" s="237">
        <v>-1</v>
      </c>
      <c r="F64" s="183"/>
      <c r="G64" s="183">
        <v>-1</v>
      </c>
      <c r="H64" s="184"/>
      <c r="I64" s="237">
        <v>0</v>
      </c>
      <c r="J64" s="184"/>
      <c r="K64" s="183">
        <v>0</v>
      </c>
    </row>
    <row r="65" spans="1:11" ht="18.95" customHeight="1">
      <c r="A65" s="236" t="s">
        <v>209</v>
      </c>
      <c r="B65" s="236"/>
      <c r="C65" s="182"/>
      <c r="D65" s="183"/>
      <c r="E65" s="237">
        <v>0</v>
      </c>
      <c r="F65" s="183"/>
      <c r="G65" s="183">
        <v>164676</v>
      </c>
      <c r="H65" s="183"/>
      <c r="I65" s="237">
        <v>0</v>
      </c>
      <c r="J65" s="184"/>
      <c r="K65" s="183">
        <v>0</v>
      </c>
    </row>
    <row r="66" spans="1:11" ht="18.95" customHeight="1">
      <c r="A66" s="184" t="s">
        <v>210</v>
      </c>
      <c r="B66" s="236"/>
      <c r="C66" s="227" t="s">
        <v>20</v>
      </c>
      <c r="E66" s="237">
        <v>1871000</v>
      </c>
      <c r="F66" s="183"/>
      <c r="G66" s="183">
        <v>1515000</v>
      </c>
      <c r="H66" s="183"/>
      <c r="I66" s="237">
        <v>3971020</v>
      </c>
      <c r="J66" s="184"/>
      <c r="K66" s="183">
        <v>3080020</v>
      </c>
    </row>
    <row r="67" spans="1:11" ht="18.95" customHeight="1">
      <c r="A67" s="184" t="s">
        <v>211</v>
      </c>
      <c r="B67" s="236"/>
      <c r="C67" s="227" t="s">
        <v>212</v>
      </c>
      <c r="D67" s="183"/>
      <c r="E67" s="237">
        <v>0</v>
      </c>
      <c r="F67" s="183"/>
      <c r="G67" s="183">
        <v>0</v>
      </c>
      <c r="H67" s="183"/>
      <c r="I67" s="237">
        <v>-8535000</v>
      </c>
      <c r="J67" s="183"/>
      <c r="K67" s="183">
        <v>-3300000</v>
      </c>
    </row>
    <row r="68" spans="1:11" ht="18.95" customHeight="1">
      <c r="A68" s="184" t="s">
        <v>213</v>
      </c>
      <c r="B68" s="236"/>
      <c r="C68" s="182"/>
      <c r="D68" s="183"/>
      <c r="E68" s="237">
        <v>14351</v>
      </c>
      <c r="F68" s="183"/>
      <c r="G68" s="183">
        <v>10774</v>
      </c>
      <c r="H68" s="183"/>
      <c r="I68" s="237">
        <v>0</v>
      </c>
      <c r="J68" s="183"/>
      <c r="K68" s="183">
        <v>0</v>
      </c>
    </row>
    <row r="69" spans="1:11" ht="18.95" customHeight="1">
      <c r="A69" s="184" t="s">
        <v>214</v>
      </c>
      <c r="B69" s="236"/>
      <c r="C69" s="182"/>
      <c r="D69" s="183"/>
      <c r="E69" s="237">
        <v>-80167</v>
      </c>
      <c r="F69" s="183"/>
      <c r="G69" s="183">
        <v>-103279</v>
      </c>
      <c r="H69" s="183"/>
      <c r="I69" s="237">
        <v>0</v>
      </c>
      <c r="J69" s="184"/>
      <c r="K69" s="183">
        <v>0</v>
      </c>
    </row>
    <row r="70" spans="1:11" ht="18.95" customHeight="1">
      <c r="A70" s="184" t="s">
        <v>215</v>
      </c>
      <c r="B70" s="236"/>
      <c r="C70" s="182"/>
      <c r="D70" s="183"/>
      <c r="E70" s="237">
        <v>-12495</v>
      </c>
      <c r="F70" s="183"/>
      <c r="G70" s="183">
        <v>-5315</v>
      </c>
      <c r="H70" s="183"/>
      <c r="I70" s="237">
        <v>0</v>
      </c>
      <c r="J70" s="184"/>
      <c r="K70" s="183">
        <v>0</v>
      </c>
    </row>
    <row r="71" spans="1:11" ht="18.95" customHeight="1">
      <c r="A71" s="184" t="s">
        <v>216</v>
      </c>
      <c r="B71" s="236"/>
      <c r="C71" s="182"/>
      <c r="D71" s="183"/>
      <c r="E71" s="237">
        <v>0</v>
      </c>
      <c r="F71" s="183"/>
      <c r="G71" s="183">
        <v>0</v>
      </c>
      <c r="H71" s="183"/>
      <c r="I71" s="237">
        <v>-315000</v>
      </c>
      <c r="J71" s="184"/>
      <c r="K71" s="183">
        <v>673692</v>
      </c>
    </row>
    <row r="72" spans="1:11" ht="18.95" customHeight="1">
      <c r="A72" s="184" t="s">
        <v>217</v>
      </c>
      <c r="B72" s="236"/>
      <c r="C72" s="182"/>
      <c r="D72" s="183"/>
      <c r="E72" s="237">
        <v>-26388</v>
      </c>
      <c r="F72" s="183"/>
      <c r="G72" s="183">
        <v>33421</v>
      </c>
      <c r="H72" s="183"/>
      <c r="I72" s="237">
        <v>0</v>
      </c>
      <c r="J72" s="184"/>
      <c r="K72" s="183">
        <v>-1885501</v>
      </c>
    </row>
    <row r="73" spans="1:11" ht="18.95" customHeight="1">
      <c r="A73" s="193" t="s">
        <v>218</v>
      </c>
      <c r="C73" s="238"/>
      <c r="D73" s="239"/>
      <c r="E73" s="255">
        <v>16</v>
      </c>
      <c r="F73" s="240"/>
      <c r="G73" s="241">
        <v>555</v>
      </c>
      <c r="H73" s="240"/>
      <c r="I73" s="254">
        <v>369038</v>
      </c>
      <c r="J73" s="201"/>
      <c r="K73" s="242">
        <v>3340996</v>
      </c>
    </row>
    <row r="74" spans="1:11" ht="6" customHeight="1">
      <c r="A74" s="184"/>
      <c r="B74" s="236"/>
      <c r="C74" s="182"/>
      <c r="D74" s="183"/>
      <c r="E74" s="237"/>
      <c r="F74" s="183"/>
      <c r="G74" s="183"/>
      <c r="H74" s="183"/>
      <c r="I74" s="237"/>
      <c r="J74" s="184"/>
      <c r="K74" s="183"/>
    </row>
    <row r="75" spans="1:11" ht="18.95" customHeight="1">
      <c r="A75" s="243" t="s">
        <v>219</v>
      </c>
      <c r="B75" s="236"/>
      <c r="C75" s="182"/>
      <c r="D75" s="183"/>
      <c r="E75" s="244">
        <f>SUM(E64:E74)</f>
        <v>1766316</v>
      </c>
      <c r="F75" s="183"/>
      <c r="G75" s="190">
        <f>SUM(G64:G74)</f>
        <v>1615831</v>
      </c>
      <c r="H75" s="183"/>
      <c r="I75" s="244">
        <f>SUM(I64:I74)</f>
        <v>-4509942</v>
      </c>
      <c r="J75" s="184"/>
      <c r="K75" s="190">
        <f>SUM(K64:K74)</f>
        <v>1909207</v>
      </c>
    </row>
    <row r="76" spans="1:11" ht="8.1" customHeight="1">
      <c r="A76" s="184"/>
      <c r="B76" s="236"/>
      <c r="C76" s="182"/>
      <c r="D76" s="183"/>
      <c r="E76" s="237"/>
      <c r="F76" s="183"/>
      <c r="G76" s="183"/>
      <c r="H76" s="183"/>
      <c r="I76" s="237"/>
      <c r="J76" s="184"/>
      <c r="K76" s="183"/>
    </row>
    <row r="77" spans="1:11" ht="18.95" customHeight="1">
      <c r="A77" s="243" t="s">
        <v>220</v>
      </c>
      <c r="B77" s="236"/>
      <c r="C77" s="182"/>
      <c r="D77" s="183"/>
      <c r="E77" s="237"/>
      <c r="F77" s="183"/>
      <c r="G77" s="183"/>
      <c r="H77" s="183"/>
      <c r="I77" s="237"/>
      <c r="J77" s="184"/>
      <c r="K77" s="183"/>
    </row>
    <row r="78" spans="1:11" ht="18.95" customHeight="1">
      <c r="A78" s="184" t="s">
        <v>221</v>
      </c>
      <c r="B78" s="236"/>
      <c r="C78" s="245"/>
      <c r="D78" s="183"/>
      <c r="E78" s="237">
        <v>9186646</v>
      </c>
      <c r="F78" s="183"/>
      <c r="G78" s="183">
        <v>0</v>
      </c>
      <c r="H78" s="183"/>
      <c r="I78" s="237">
        <v>9186646</v>
      </c>
      <c r="J78" s="184"/>
      <c r="K78" s="183">
        <v>0</v>
      </c>
    </row>
    <row r="79" spans="1:11" ht="18.95" customHeight="1">
      <c r="A79" s="184" t="s">
        <v>222</v>
      </c>
      <c r="B79" s="236"/>
      <c r="C79" s="245" t="s">
        <v>223</v>
      </c>
      <c r="D79" s="183"/>
      <c r="E79" s="237">
        <v>-3000000</v>
      </c>
      <c r="F79" s="183"/>
      <c r="G79" s="183">
        <v>-200000</v>
      </c>
      <c r="H79" s="183"/>
      <c r="I79" s="237">
        <v>-3000000</v>
      </c>
      <c r="J79" s="184"/>
      <c r="K79" s="183">
        <v>-200000</v>
      </c>
    </row>
    <row r="80" spans="1:11" ht="18.95" customHeight="1">
      <c r="A80" s="184" t="s">
        <v>224</v>
      </c>
      <c r="B80" s="236"/>
      <c r="C80" s="245" t="s">
        <v>225</v>
      </c>
      <c r="D80" s="183"/>
      <c r="E80" s="237">
        <v>3275000</v>
      </c>
      <c r="F80" s="183"/>
      <c r="G80" s="183">
        <v>1600000</v>
      </c>
      <c r="H80" s="183"/>
      <c r="I80" s="237">
        <v>1000000</v>
      </c>
      <c r="J80" s="184"/>
      <c r="K80" s="183">
        <v>500000</v>
      </c>
    </row>
    <row r="81" spans="1:11" ht="18.95" customHeight="1">
      <c r="A81" s="184" t="s">
        <v>226</v>
      </c>
      <c r="B81" s="236"/>
      <c r="C81" s="245" t="s">
        <v>225</v>
      </c>
      <c r="D81" s="183"/>
      <c r="E81" s="237">
        <v>-2095067</v>
      </c>
      <c r="F81" s="183"/>
      <c r="G81" s="183">
        <v>-865842</v>
      </c>
      <c r="H81" s="183"/>
      <c r="I81" s="237">
        <v>-644400</v>
      </c>
      <c r="J81" s="184"/>
      <c r="K81" s="183">
        <v>-672176</v>
      </c>
    </row>
    <row r="82" spans="1:11" ht="18.95" customHeight="1">
      <c r="A82" s="184" t="s">
        <v>227</v>
      </c>
      <c r="B82" s="236"/>
      <c r="C82" s="194">
        <v>16</v>
      </c>
      <c r="D82" s="183"/>
      <c r="E82" s="237">
        <v>4655900</v>
      </c>
      <c r="F82" s="183"/>
      <c r="G82" s="183">
        <v>2986899</v>
      </c>
      <c r="H82" s="183"/>
      <c r="I82" s="237">
        <v>4655900</v>
      </c>
      <c r="J82" s="184"/>
      <c r="K82" s="183">
        <v>2986899</v>
      </c>
    </row>
    <row r="83" spans="1:11" ht="18.95" customHeight="1">
      <c r="A83" s="184" t="s">
        <v>228</v>
      </c>
      <c r="B83" s="236"/>
      <c r="C83" s="194">
        <v>16</v>
      </c>
      <c r="D83" s="183"/>
      <c r="E83" s="237">
        <v>-3550000</v>
      </c>
      <c r="F83" s="183"/>
      <c r="G83" s="183">
        <v>-2102100</v>
      </c>
      <c r="H83" s="183"/>
      <c r="I83" s="237">
        <v>-3550000</v>
      </c>
      <c r="J83" s="184"/>
      <c r="K83" s="183">
        <v>-2102100</v>
      </c>
    </row>
    <row r="84" spans="1:11" ht="18.95" customHeight="1">
      <c r="A84" s="184" t="s">
        <v>216</v>
      </c>
      <c r="B84" s="236"/>
      <c r="C84" s="245"/>
      <c r="D84" s="183"/>
      <c r="E84" s="237">
        <v>-315000</v>
      </c>
      <c r="F84" s="183"/>
      <c r="G84" s="183">
        <v>-1819066</v>
      </c>
      <c r="H84" s="183"/>
      <c r="I84" s="237">
        <v>0</v>
      </c>
      <c r="J84" s="184"/>
      <c r="K84" s="183">
        <v>0</v>
      </c>
    </row>
    <row r="85" spans="1:11" ht="18.95" customHeight="1">
      <c r="A85" s="184" t="s">
        <v>229</v>
      </c>
      <c r="B85" s="236"/>
      <c r="C85" s="245"/>
      <c r="D85" s="183"/>
      <c r="E85" s="237"/>
      <c r="F85" s="183"/>
      <c r="G85" s="183"/>
      <c r="H85" s="183"/>
      <c r="I85" s="237"/>
      <c r="J85" s="184"/>
      <c r="K85" s="183"/>
    </row>
    <row r="86" spans="1:11" ht="18.95" customHeight="1">
      <c r="A86" s="184"/>
      <c r="B86" s="236" t="s">
        <v>230</v>
      </c>
      <c r="C86" s="245"/>
      <c r="D86" s="183"/>
      <c r="E86" s="237">
        <v>0</v>
      </c>
      <c r="F86" s="183"/>
      <c r="G86" s="183">
        <v>1365496</v>
      </c>
      <c r="H86" s="183"/>
      <c r="I86" s="237">
        <v>0</v>
      </c>
      <c r="J86" s="184"/>
      <c r="K86" s="183">
        <v>0</v>
      </c>
    </row>
    <row r="87" spans="1:11" ht="18.95" customHeight="1">
      <c r="A87" s="184" t="s">
        <v>231</v>
      </c>
      <c r="B87" s="236"/>
      <c r="C87" s="245"/>
      <c r="D87" s="183"/>
      <c r="E87" s="237">
        <v>-82984</v>
      </c>
      <c r="F87" s="183"/>
      <c r="G87" s="183">
        <v>-163747</v>
      </c>
      <c r="H87" s="183"/>
      <c r="I87" s="237">
        <v>0</v>
      </c>
      <c r="J87" s="184"/>
      <c r="K87" s="183">
        <v>0</v>
      </c>
    </row>
    <row r="88" spans="1:11" ht="18.95" customHeight="1">
      <c r="A88" s="184" t="s">
        <v>232</v>
      </c>
      <c r="B88" s="236"/>
      <c r="C88" s="245"/>
      <c r="D88" s="183"/>
      <c r="E88" s="237">
        <v>-2471199</v>
      </c>
      <c r="F88" s="183"/>
      <c r="G88" s="183">
        <v>-2470349</v>
      </c>
      <c r="H88" s="183"/>
      <c r="I88" s="237">
        <v>-2471199</v>
      </c>
      <c r="J88" s="184"/>
      <c r="K88" s="183">
        <v>-2470349</v>
      </c>
    </row>
    <row r="89" spans="1:11" ht="18.95" customHeight="1">
      <c r="A89" s="184" t="s">
        <v>233</v>
      </c>
      <c r="C89" s="238"/>
      <c r="D89" s="239"/>
      <c r="E89" s="255">
        <v>-332052</v>
      </c>
      <c r="F89" s="240"/>
      <c r="G89" s="241">
        <v>-335900</v>
      </c>
      <c r="H89" s="240"/>
      <c r="I89" s="255">
        <v>-1295</v>
      </c>
      <c r="J89" s="201"/>
      <c r="K89" s="241">
        <v>-1684</v>
      </c>
    </row>
    <row r="90" spans="1:11" ht="6" customHeight="1">
      <c r="A90" s="184"/>
      <c r="B90" s="236"/>
      <c r="C90" s="182"/>
      <c r="D90" s="183"/>
      <c r="E90" s="237"/>
      <c r="F90" s="183"/>
      <c r="G90" s="183"/>
      <c r="H90" s="183"/>
      <c r="I90" s="237"/>
      <c r="J90" s="184"/>
      <c r="K90" s="183"/>
    </row>
    <row r="91" spans="1:11" ht="18.95" customHeight="1">
      <c r="A91" s="243" t="s">
        <v>234</v>
      </c>
      <c r="B91" s="236"/>
      <c r="C91" s="182"/>
      <c r="D91" s="183"/>
      <c r="E91" s="244">
        <f>SUM(E78:E90)</f>
        <v>5271244</v>
      </c>
      <c r="F91" s="183"/>
      <c r="G91" s="190">
        <f>SUM(G78:G90)</f>
        <v>-2004609</v>
      </c>
      <c r="H91" s="183"/>
      <c r="I91" s="244">
        <f>SUM(I78:I90)</f>
        <v>5175652</v>
      </c>
      <c r="J91" s="184"/>
      <c r="K91" s="190">
        <f>SUM(K78:K90)</f>
        <v>-1959410</v>
      </c>
    </row>
    <row r="92" spans="1:11" ht="8.1" customHeight="1">
      <c r="A92" s="184"/>
      <c r="B92" s="236"/>
      <c r="C92" s="182"/>
      <c r="D92" s="183"/>
      <c r="E92" s="237"/>
      <c r="F92" s="183"/>
      <c r="G92" s="183"/>
      <c r="H92" s="183"/>
      <c r="I92" s="237"/>
      <c r="J92" s="184"/>
      <c r="K92" s="183"/>
    </row>
    <row r="93" spans="1:11" ht="18.95" customHeight="1">
      <c r="A93" s="243" t="s">
        <v>235</v>
      </c>
      <c r="B93" s="236"/>
      <c r="C93" s="182"/>
      <c r="D93" s="183"/>
      <c r="E93" s="237">
        <f>E91+E75+E50</f>
        <v>395321</v>
      </c>
      <c r="F93" s="183"/>
      <c r="G93" s="183">
        <f>G91+G75+G50</f>
        <v>28724</v>
      </c>
      <c r="H93" s="183"/>
      <c r="I93" s="237">
        <f>I91+I75+I50</f>
        <v>800090</v>
      </c>
      <c r="J93" s="184"/>
      <c r="K93" s="183">
        <f>K91+K75+K50</f>
        <v>-31873</v>
      </c>
    </row>
    <row r="94" spans="1:11" ht="18.95" customHeight="1">
      <c r="A94" s="184" t="s">
        <v>236</v>
      </c>
      <c r="B94" s="236"/>
      <c r="C94" s="182"/>
      <c r="D94" s="183"/>
      <c r="E94" s="237">
        <f>'2-4'!I15</f>
        <v>2688647</v>
      </c>
      <c r="F94" s="183"/>
      <c r="G94" s="183">
        <v>1837586</v>
      </c>
      <c r="H94" s="183"/>
      <c r="I94" s="237">
        <f>'2-4'!M15</f>
        <v>137639</v>
      </c>
      <c r="J94" s="184"/>
      <c r="K94" s="183">
        <v>276581</v>
      </c>
    </row>
    <row r="95" spans="1:11" ht="18.95" customHeight="1">
      <c r="A95" s="184" t="s">
        <v>237</v>
      </c>
      <c r="B95" s="236"/>
      <c r="C95" s="182"/>
      <c r="D95" s="183"/>
      <c r="E95" s="244">
        <v>-18</v>
      </c>
      <c r="F95" s="183"/>
      <c r="G95" s="190">
        <v>7</v>
      </c>
      <c r="H95" s="183"/>
      <c r="I95" s="244">
        <v>0</v>
      </c>
      <c r="J95" s="184"/>
      <c r="K95" s="190">
        <v>0</v>
      </c>
    </row>
    <row r="96" spans="1:11" ht="6" customHeight="1">
      <c r="A96" s="184"/>
      <c r="B96" s="236"/>
      <c r="C96" s="182"/>
      <c r="D96" s="183"/>
      <c r="E96" s="237"/>
      <c r="F96" s="183"/>
      <c r="G96" s="183"/>
      <c r="H96" s="183"/>
      <c r="I96" s="237"/>
      <c r="J96" s="184"/>
      <c r="K96" s="183"/>
    </row>
    <row r="97" spans="1:11" ht="18.95" customHeight="1" thickBot="1">
      <c r="A97" s="243" t="s">
        <v>238</v>
      </c>
      <c r="B97" s="236"/>
      <c r="C97" s="182"/>
      <c r="D97" s="183"/>
      <c r="E97" s="246">
        <f>SUM(E93:E96)</f>
        <v>3083950</v>
      </c>
      <c r="F97" s="183"/>
      <c r="G97" s="247">
        <f>SUM(G93:G96)</f>
        <v>1866317</v>
      </c>
      <c r="H97" s="183"/>
      <c r="I97" s="246">
        <f>SUM(I93:I96)</f>
        <v>937729</v>
      </c>
      <c r="J97" s="184"/>
      <c r="K97" s="247">
        <f>SUM(K93:K96)</f>
        <v>244708</v>
      </c>
    </row>
    <row r="98" spans="1:11" ht="12" customHeight="1" thickTop="1">
      <c r="A98" s="184"/>
      <c r="B98" s="236"/>
      <c r="C98" s="182"/>
      <c r="D98" s="184"/>
      <c r="E98" s="237"/>
      <c r="F98" s="184"/>
      <c r="G98" s="183"/>
      <c r="H98" s="184"/>
      <c r="I98" s="237"/>
      <c r="K98" s="183"/>
    </row>
    <row r="99" spans="1:11" ht="18.95" customHeight="1">
      <c r="A99" s="243" t="s">
        <v>239</v>
      </c>
      <c r="B99" s="236"/>
      <c r="C99" s="182"/>
      <c r="D99" s="183"/>
      <c r="E99" s="237"/>
      <c r="F99" s="183"/>
      <c r="G99" s="183"/>
      <c r="H99" s="183"/>
      <c r="I99" s="237"/>
      <c r="J99" s="184"/>
      <c r="K99" s="183"/>
    </row>
    <row r="100" spans="1:11" ht="6" customHeight="1">
      <c r="A100" s="243"/>
      <c r="B100" s="236"/>
      <c r="C100" s="182"/>
      <c r="D100" s="183"/>
      <c r="E100" s="237"/>
      <c r="F100" s="183"/>
      <c r="G100" s="183"/>
      <c r="H100" s="183"/>
      <c r="I100" s="237"/>
      <c r="J100" s="184"/>
      <c r="K100" s="183"/>
    </row>
    <row r="101" spans="1:11" ht="18.95" customHeight="1">
      <c r="A101" s="184" t="s">
        <v>240</v>
      </c>
      <c r="B101" s="236"/>
      <c r="C101" s="182"/>
      <c r="D101" s="183"/>
      <c r="E101" s="237"/>
      <c r="F101" s="183"/>
      <c r="G101" s="183"/>
      <c r="H101" s="183"/>
      <c r="I101" s="237"/>
      <c r="J101" s="184"/>
      <c r="K101" s="183"/>
    </row>
    <row r="102" spans="1:11" ht="18.95" customHeight="1">
      <c r="A102" s="184"/>
      <c r="B102" s="236" t="s">
        <v>241</v>
      </c>
      <c r="C102" s="182"/>
      <c r="D102" s="183"/>
      <c r="E102" s="237">
        <v>0</v>
      </c>
      <c r="F102" s="183"/>
      <c r="G102" s="183">
        <v>-1088</v>
      </c>
      <c r="H102" s="183"/>
      <c r="I102" s="237">
        <v>0</v>
      </c>
      <c r="J102" s="184"/>
      <c r="K102" s="183">
        <v>0</v>
      </c>
    </row>
    <row r="103" spans="1:11" ht="18.95" customHeight="1">
      <c r="A103" s="184" t="s">
        <v>242</v>
      </c>
      <c r="B103" s="236"/>
      <c r="C103" s="182"/>
      <c r="D103" s="183"/>
      <c r="E103" s="237">
        <v>307828</v>
      </c>
      <c r="F103" s="183"/>
      <c r="G103" s="183">
        <v>190063</v>
      </c>
      <c r="H103" s="183"/>
      <c r="I103" s="237">
        <v>0</v>
      </c>
      <c r="J103" s="224"/>
      <c r="K103" s="183">
        <v>0</v>
      </c>
    </row>
    <row r="104" spans="1:11" ht="18.95" customHeight="1">
      <c r="A104" s="184" t="s">
        <v>243</v>
      </c>
      <c r="B104" s="236"/>
      <c r="C104" s="182"/>
      <c r="D104" s="183"/>
      <c r="E104" s="237">
        <v>0</v>
      </c>
      <c r="F104" s="183"/>
      <c r="G104" s="183">
        <v>0</v>
      </c>
      <c r="H104" s="183"/>
      <c r="I104" s="237">
        <v>0</v>
      </c>
      <c r="J104" s="224"/>
      <c r="K104" s="183">
        <v>-131</v>
      </c>
    </row>
    <row r="105" spans="1:11" ht="18.95" customHeight="1">
      <c r="A105" s="184" t="s">
        <v>244</v>
      </c>
      <c r="B105" s="236"/>
      <c r="C105" s="245"/>
      <c r="D105" s="183"/>
      <c r="E105" s="237">
        <v>151392</v>
      </c>
      <c r="F105" s="183"/>
      <c r="G105" s="248">
        <v>56000</v>
      </c>
      <c r="H105" s="183"/>
      <c r="I105" s="237">
        <v>0</v>
      </c>
      <c r="J105" s="224"/>
      <c r="K105" s="183" t="s">
        <v>245</v>
      </c>
    </row>
    <row r="106" spans="1:11">
      <c r="A106" s="224"/>
      <c r="B106" s="236"/>
      <c r="C106" s="182"/>
      <c r="D106" s="183"/>
      <c r="E106" s="183"/>
      <c r="F106" s="183"/>
      <c r="G106" s="183"/>
      <c r="H106" s="183"/>
      <c r="I106" s="183"/>
      <c r="J106" s="224"/>
      <c r="K106" s="183"/>
    </row>
    <row r="107" spans="1:11">
      <c r="A107" s="224"/>
      <c r="B107" s="236"/>
      <c r="C107" s="182"/>
      <c r="D107" s="183"/>
      <c r="E107" s="183"/>
      <c r="F107" s="183"/>
      <c r="G107" s="183"/>
      <c r="H107" s="183"/>
      <c r="I107" s="183"/>
      <c r="J107" s="224"/>
      <c r="K107" s="183"/>
    </row>
    <row r="108" spans="1:11" ht="12.75" customHeight="1">
      <c r="A108" s="224"/>
      <c r="B108" s="236"/>
      <c r="C108" s="182"/>
      <c r="D108" s="183"/>
      <c r="E108" s="183"/>
      <c r="F108" s="183"/>
      <c r="G108" s="183"/>
      <c r="H108" s="183"/>
      <c r="I108" s="183"/>
      <c r="J108" s="224"/>
      <c r="K108" s="183"/>
    </row>
    <row r="109" spans="1:11" ht="3" customHeight="1">
      <c r="A109" s="224"/>
      <c r="B109" s="236"/>
      <c r="C109" s="182"/>
      <c r="D109" s="183"/>
      <c r="E109" s="183"/>
      <c r="F109" s="183"/>
      <c r="G109" s="183"/>
      <c r="H109" s="183"/>
      <c r="I109" s="183"/>
      <c r="J109" s="224"/>
      <c r="K109" s="183"/>
    </row>
    <row r="110" spans="1:11" ht="21.95" customHeight="1">
      <c r="A110" s="225" t="s">
        <v>42</v>
      </c>
      <c r="B110" s="191"/>
      <c r="C110" s="189"/>
      <c r="D110" s="190"/>
      <c r="E110" s="190"/>
      <c r="F110" s="190"/>
      <c r="G110" s="190"/>
      <c r="H110" s="191"/>
      <c r="I110" s="190"/>
      <c r="J110" s="191"/>
      <c r="K110" s="190"/>
    </row>
  </sheetData>
  <mergeCells count="4">
    <mergeCell ref="E5:G5"/>
    <mergeCell ref="I5:K5"/>
    <mergeCell ref="E58:G58"/>
    <mergeCell ref="I58:K58"/>
  </mergeCells>
  <pageMargins left="0.8" right="0.5" top="0.5" bottom="0.6" header="0.49" footer="0.4"/>
  <pageSetup paperSize="9" scale="82" firstPageNumber="11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2-4</vt:lpstr>
      <vt:lpstr>5-6 (3 M)</vt:lpstr>
      <vt:lpstr>7-8 (6 M)</vt:lpstr>
      <vt:lpstr>9</vt:lpstr>
      <vt:lpstr>10</vt:lpstr>
      <vt:lpstr>11-12</vt:lpstr>
      <vt:lpstr>'11-12'!Print_Area</vt:lpstr>
      <vt:lpstr>'2-4'!Print_Area</vt:lpstr>
      <vt:lpstr>'5-6 (3 M)'!Print_Area</vt:lpstr>
      <vt:lpstr>'7-8 (6 M)'!Print_Area</vt:lpstr>
      <vt:lpstr>'9'!Print_Area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Jidapa Hanatoku</dc:creator>
  <cp:keywords/>
  <dc:description/>
  <cp:lastModifiedBy>Panida K</cp:lastModifiedBy>
  <cp:revision/>
  <cp:lastPrinted>2022-08-15T09:13:50Z</cp:lastPrinted>
  <dcterms:created xsi:type="dcterms:W3CDTF">2020-05-14T19:00:43Z</dcterms:created>
  <dcterms:modified xsi:type="dcterms:W3CDTF">2022-08-15T10:13:44Z</dcterms:modified>
  <cp:category/>
  <cp:contentStatus/>
</cp:coreProperties>
</file>